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01.01.2017" sheetId="49" r:id="rId1"/>
  </sheets>
  <definedNames>
    <definedName name="_xlnm.Print_Titles" localSheetId="0">'01.01.2017'!$10:$12</definedName>
    <definedName name="_xlnm.Print_Area" localSheetId="0">'01.01.2017'!$A$1:$J$150</definedName>
  </definedNames>
  <calcPr calcId="145621"/>
</workbook>
</file>

<file path=xl/calcChain.xml><?xml version="1.0" encoding="utf-8"?>
<calcChain xmlns="http://schemas.openxmlformats.org/spreadsheetml/2006/main">
  <c r="H62" i="49" l="1"/>
  <c r="H19" i="49"/>
  <c r="H84" i="49"/>
  <c r="H44" i="49"/>
  <c r="H80" i="49"/>
  <c r="H135" i="49"/>
  <c r="H130" i="49"/>
  <c r="H86" i="49"/>
  <c r="H82" i="49"/>
  <c r="H78" i="49"/>
  <c r="H74" i="49"/>
  <c r="H66" i="49"/>
  <c r="H54" i="49"/>
  <c r="H48" i="49"/>
  <c r="H38" i="49"/>
  <c r="H20" i="49"/>
  <c r="H96" i="49"/>
  <c r="H95" i="49"/>
  <c r="H63" i="49"/>
  <c r="H21" i="49"/>
  <c r="H22" i="49"/>
  <c r="H109" i="49"/>
  <c r="H108" i="49"/>
  <c r="H107" i="49"/>
  <c r="H45" i="49"/>
  <c r="H46" i="49"/>
  <c r="H72" i="49"/>
  <c r="H70" i="49" s="1"/>
  <c r="H35" i="49"/>
  <c r="H33" i="49" s="1"/>
  <c r="H32" i="49"/>
  <c r="H30" i="49"/>
  <c r="H128" i="49"/>
  <c r="H127" i="49" s="1"/>
  <c r="H97" i="49"/>
  <c r="H93" i="49" l="1"/>
  <c r="H60" i="49"/>
  <c r="H42" i="49"/>
  <c r="H28" i="49"/>
  <c r="H17" i="49"/>
  <c r="H123" i="49"/>
  <c r="H112" i="49"/>
  <c r="H104" i="49" l="1"/>
  <c r="H26" i="49"/>
  <c r="H23" i="49"/>
  <c r="H64" i="49" l="1"/>
  <c r="H59" i="49" s="1"/>
  <c r="H16" i="49"/>
  <c r="H14" i="49" l="1"/>
  <c r="H13" i="49" s="1"/>
</calcChain>
</file>

<file path=xl/sharedStrings.xml><?xml version="1.0" encoding="utf-8"?>
<sst xmlns="http://schemas.openxmlformats.org/spreadsheetml/2006/main" count="229" uniqueCount="104">
  <si>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</si>
  <si>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</si>
  <si>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</si>
  <si>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</si>
  <si>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</si>
  <si>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</si>
  <si>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</si>
  <si>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</si>
  <si>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</si>
  <si>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</si>
  <si>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</si>
  <si>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</si>
  <si>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</si>
  <si>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</si>
  <si>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</si>
  <si>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</si>
  <si>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</si>
  <si>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</si>
  <si>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</si>
  <si>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</si>
  <si>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</si>
  <si>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</si>
  <si>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</si>
  <si>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</si>
  <si>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</si>
  <si>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</si>
  <si>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</si>
  <si>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Капитальный ремонт и ремонт дворовых территорий многоквартирных домов , проездов к дворовым территориям многоквартирных домов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</si>
  <si>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</si>
  <si>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</si>
  <si>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</si>
  <si>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</si>
  <si>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>Основное мероприятие 1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</si>
  <si>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</si>
  <si>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</si>
  <si>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</si>
  <si>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</si>
  <si>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</si>
  <si>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</si>
  <si>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</si>
  <si>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</si>
  <si>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</si>
  <si>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</si>
  <si>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</si>
  <si>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</si>
  <si>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</si>
  <si>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</si>
  <si>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</si>
  <si>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</si>
  <si>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</si>
  <si>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</si>
  <si>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</si>
  <si>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</si>
  <si>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>Управление дорожного хозяйства</t>
  </si>
  <si>
    <t>Архипова И.В.</t>
  </si>
  <si>
    <t>Обеспечение исполнения требований Федерального закона от 05.04.2013 № 44-ФЗ «О контрактной системе в сфере закупок  товаров,работ, услуг для обеспечения государственных и муниципальных нужд "  и  других законодательных документов по вопросам размещения заказов на поставку товаров, выполнение работ и оказание услуг для государственных и муниципальных нужд в сфере дорожного хозяйства (МКУ "ГДДХиБ" )</t>
  </si>
  <si>
    <t>Всего по районам:</t>
  </si>
  <si>
    <t>Уточненные плановые бюджетные ассигнования на очередной финансовый год тыс.руб.</t>
  </si>
  <si>
    <t>Руководитель управления   дорожного хозяйства</t>
  </si>
  <si>
    <t>Управа Железнодорожного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</si>
  <si>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</si>
  <si>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</si>
  <si>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</si>
  <si>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</si>
  <si>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План реализации муниципальной программы городского округа город Воронеж "Развитие транспортной системы" на 2016 год"</t>
  </si>
  <si>
    <t>Развитие современной улично-дорожной сети городского округа город Воронеж</t>
  </si>
  <si>
    <t>0409 24100S8660 600</t>
  </si>
  <si>
    <t>0409 24100S8660 200</t>
  </si>
  <si>
    <t>0409 24100S8660 800</t>
  </si>
  <si>
    <t xml:space="preserve">КБК (бюджет городского округа город Воронеж)
</t>
  </si>
  <si>
    <t>01.01.2016</t>
  </si>
  <si>
    <t>31.12.2016</t>
  </si>
  <si>
    <t>1.8</t>
  </si>
  <si>
    <t>Погашение задолженности по бюджетному кредиту, предоставленному за счет средств дорожного фонда Воронежской области</t>
  </si>
  <si>
    <t>0409 2410080240 200</t>
  </si>
  <si>
    <t>0409 2410080240 600</t>
  </si>
  <si>
    <t>0409 2400181550 200</t>
  </si>
  <si>
    <t>0409 2410000590 100</t>
  </si>
  <si>
    <t>0409 2410000590 200</t>
  </si>
  <si>
    <t>0409 2410000590 800</t>
  </si>
  <si>
    <t>0409 2410080250 800</t>
  </si>
  <si>
    <t>0409 2410080240 400</t>
  </si>
  <si>
    <t>01.12.2016</t>
  </si>
  <si>
    <t>04092410080240 200</t>
  </si>
  <si>
    <t>0409 2410080200 600</t>
  </si>
  <si>
    <t>0408 2420081300 800</t>
  </si>
  <si>
    <t>0409 24000S8660 200</t>
  </si>
  <si>
    <t>Управа Коминтерновского района,всего</t>
  </si>
  <si>
    <t>в том числе:</t>
  </si>
  <si>
    <t>0409 2410080240 800</t>
  </si>
  <si>
    <t>0409 24100S8660 400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</si>
  <si>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</si>
  <si>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Увеличение протяженности освещенных частей улично-дорожной сети</t>
  </si>
  <si>
    <t>Сокращение доли автомобильных дорог, на которых осуществляется движение в режиме перегрузки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</si>
  <si>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</si>
  <si>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Повышение комфортности проживания граждан</t>
  </si>
  <si>
    <t>0409 2410080200 200</t>
  </si>
  <si>
    <t>0408 2410000590 600</t>
  </si>
  <si>
    <t>" 12 " января   2017 года</t>
  </si>
  <si>
    <t>_______________ М.А. Оськин</t>
  </si>
  <si>
    <t xml:space="preserve">Управа Центрального района, всего </t>
  </si>
  <si>
    <t>Управа Коминтерновского района, всего</t>
  </si>
  <si>
    <t>Решение Воронежской городской Думы от 21.12.2016 № 438-IV "О внесении изменений в</t>
  </si>
  <si>
    <t>решение Воронежской городской Думы от 23.12.2015 № 111-IV "О бюджете городского округа город Воронеж на 2016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</si>
</sst>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171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0" fontId="3" fillId="2" borderId="0" xfId="0" applyFont="1" applyFill="1" applyAlignment="1"/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" fontId="2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2" xfId="0" applyBorder="1" applyAlignment="1"/>
    <xf numFmtId="49" fontId="6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showWhiteSpace="0" view="pageBreakPreview" zoomScale="75" zoomScaleNormal="100" zoomScaleSheetLayoutView="75" zoomScalePageLayoutView="75" workbookViewId="0">
      <selection activeCell="B8" sqref="B8:H8"/>
    </sheetView>
  </sheetViews>
  <sheetFormatPr defaultRowHeight="15.75" x14ac:dyDescent="0.25"/>
  <cols>
    <col min="1" max="1" width="8.7109375" style="1" customWidth="1"/>
    <col min="2" max="2" width="35.28515625" style="2" customWidth="1"/>
    <col min="3" max="3" width="34.28515625" style="2" customWidth="1"/>
    <col min="4" max="4" width="13.28515625" style="11" customWidth="1"/>
    <col min="5" max="5" width="13.140625" style="11" customWidth="1"/>
    <col min="6" max="6" width="29.85546875" style="3" customWidth="1"/>
    <col min="7" max="8" width="23.5703125" style="32" customWidth="1"/>
    <col min="9" max="10" width="11.5703125" style="2" bestFit="1" customWidth="1"/>
    <col min="11" max="16384" width="9.140625" style="2"/>
  </cols>
  <sheetData>
    <row r="1" spans="1:8" ht="3.75" customHeight="1" x14ac:dyDescent="0.25"/>
    <row r="2" spans="1:8" s="5" customFormat="1" ht="27" customHeight="1" x14ac:dyDescent="0.3">
      <c r="A2" s="4"/>
      <c r="D2" s="12"/>
      <c r="E2" s="12"/>
      <c r="F2" s="49"/>
      <c r="G2" s="153" t="s">
        <v>46</v>
      </c>
      <c r="H2" s="153"/>
    </row>
    <row r="3" spans="1:8" s="5" customFormat="1" ht="51.75" customHeight="1" x14ac:dyDescent="0.3">
      <c r="A3" s="4"/>
      <c r="D3" s="12"/>
      <c r="E3" s="12"/>
      <c r="F3" s="49"/>
      <c r="G3" s="147" t="s">
        <v>58</v>
      </c>
      <c r="H3" s="147"/>
    </row>
    <row r="4" spans="1:8" s="5" customFormat="1" ht="17.25" customHeight="1" x14ac:dyDescent="0.3">
      <c r="A4" s="4"/>
      <c r="D4" s="12"/>
      <c r="E4" s="12"/>
      <c r="F4" s="79"/>
      <c r="G4" s="154" t="s">
        <v>99</v>
      </c>
      <c r="H4" s="154"/>
    </row>
    <row r="5" spans="1:8" s="5" customFormat="1" ht="23.25" customHeight="1" x14ac:dyDescent="0.3">
      <c r="A5" s="4"/>
      <c r="D5" s="12"/>
      <c r="E5" s="12"/>
      <c r="F5" s="80"/>
      <c r="G5" s="80" t="s">
        <v>98</v>
      </c>
      <c r="H5" s="81"/>
    </row>
    <row r="6" spans="1:8" s="5" customFormat="1" ht="10.5" customHeight="1" x14ac:dyDescent="0.3">
      <c r="A6" s="4"/>
      <c r="D6" s="12"/>
      <c r="E6" s="12"/>
      <c r="F6" s="49"/>
      <c r="G6" s="33"/>
      <c r="H6" s="33"/>
    </row>
    <row r="7" spans="1:8" ht="33" customHeight="1" x14ac:dyDescent="0.25">
      <c r="A7" s="157" t="s">
        <v>64</v>
      </c>
      <c r="B7" s="157"/>
      <c r="C7" s="157"/>
      <c r="D7" s="157"/>
      <c r="E7" s="157"/>
      <c r="F7" s="157"/>
      <c r="G7" s="157"/>
      <c r="H7" s="157"/>
    </row>
    <row r="8" spans="1:8" ht="18" customHeight="1" x14ac:dyDescent="0.25">
      <c r="A8" s="105"/>
      <c r="B8" s="106" t="s">
        <v>102</v>
      </c>
      <c r="C8" s="106"/>
      <c r="D8" s="106"/>
      <c r="E8" s="106"/>
      <c r="F8" s="106"/>
      <c r="G8" s="106"/>
      <c r="H8" s="106"/>
    </row>
    <row r="9" spans="1:8" ht="26.25" customHeight="1" x14ac:dyDescent="0.25">
      <c r="A9" s="106" t="s">
        <v>103</v>
      </c>
      <c r="B9" s="158"/>
      <c r="C9" s="158"/>
      <c r="D9" s="158"/>
      <c r="E9" s="158"/>
      <c r="F9" s="158"/>
      <c r="G9" s="158"/>
      <c r="H9" s="158"/>
    </row>
    <row r="10" spans="1:8" s="7" customFormat="1" ht="21" customHeight="1" x14ac:dyDescent="0.25">
      <c r="A10" s="130" t="s">
        <v>0</v>
      </c>
      <c r="B10" s="148" t="s">
        <v>7</v>
      </c>
      <c r="C10" s="148" t="s">
        <v>9</v>
      </c>
      <c r="D10" s="6" t="s">
        <v>4</v>
      </c>
      <c r="E10" s="6"/>
      <c r="F10" s="148" t="s">
        <v>8</v>
      </c>
      <c r="G10" s="148" t="s">
        <v>69</v>
      </c>
      <c r="H10" s="149" t="s">
        <v>57</v>
      </c>
    </row>
    <row r="11" spans="1:8" x14ac:dyDescent="0.25">
      <c r="A11" s="150"/>
      <c r="B11" s="148"/>
      <c r="C11" s="148"/>
      <c r="D11" s="149" t="s">
        <v>5</v>
      </c>
      <c r="E11" s="149" t="s">
        <v>6</v>
      </c>
      <c r="F11" s="148"/>
      <c r="G11" s="148"/>
      <c r="H11" s="151"/>
    </row>
    <row r="12" spans="1:8" s="7" customFormat="1" ht="114.75" customHeight="1" x14ac:dyDescent="0.25">
      <c r="A12" s="150"/>
      <c r="B12" s="149"/>
      <c r="C12" s="149"/>
      <c r="D12" s="151"/>
      <c r="E12" s="151"/>
      <c r="F12" s="149"/>
      <c r="G12" s="149"/>
      <c r="H12" s="151"/>
    </row>
    <row r="13" spans="1:8" ht="65.25" customHeight="1" thickBot="1" x14ac:dyDescent="0.3">
      <c r="A13" s="95"/>
      <c r="B13" s="96" t="s">
        <v>16</v>
      </c>
      <c r="C13" s="97" t="s">
        <v>3</v>
      </c>
      <c r="D13" s="98" t="s">
        <v>3</v>
      </c>
      <c r="E13" s="97" t="s">
        <v>3</v>
      </c>
      <c r="F13" s="9" t="s">
        <v>50</v>
      </c>
      <c r="G13" s="97"/>
      <c r="H13" s="99">
        <f>H14+H112+H123</f>
        <v>1282923.9000000001</v>
      </c>
    </row>
    <row r="14" spans="1:8" ht="67.5" customHeight="1" x14ac:dyDescent="0.25">
      <c r="A14" s="47" t="s">
        <v>1</v>
      </c>
      <c r="B14" s="17" t="s">
        <v>34</v>
      </c>
      <c r="C14" s="19"/>
      <c r="D14" s="18"/>
      <c r="E14" s="18"/>
      <c r="F14" s="26" t="s">
        <v>65</v>
      </c>
      <c r="G14" s="18"/>
      <c r="H14" s="31">
        <f>H16+H59+H91+H93+H97+H104+H110+H111</f>
        <v>1171047.8</v>
      </c>
    </row>
    <row r="15" spans="1:8" ht="24" customHeight="1" x14ac:dyDescent="0.25">
      <c r="A15" s="73"/>
      <c r="B15" s="9" t="s">
        <v>12</v>
      </c>
      <c r="C15" s="21"/>
      <c r="D15" s="63"/>
      <c r="E15" s="63"/>
      <c r="F15" s="27"/>
      <c r="G15" s="63"/>
      <c r="H15" s="30"/>
    </row>
    <row r="16" spans="1:8" ht="28.5" customHeight="1" x14ac:dyDescent="0.25">
      <c r="A16" s="127" t="s">
        <v>17</v>
      </c>
      <c r="B16" s="107" t="s">
        <v>23</v>
      </c>
      <c r="C16" s="65" t="s">
        <v>47</v>
      </c>
      <c r="D16" s="116" t="s">
        <v>70</v>
      </c>
      <c r="E16" s="116" t="s">
        <v>71</v>
      </c>
      <c r="F16" s="107" t="s">
        <v>63</v>
      </c>
      <c r="G16" s="63"/>
      <c r="H16" s="78">
        <f>H17+H26+H23</f>
        <v>677116.23</v>
      </c>
    </row>
    <row r="17" spans="1:10" ht="39.75" customHeight="1" x14ac:dyDescent="0.25">
      <c r="A17" s="128"/>
      <c r="B17" s="108"/>
      <c r="C17" s="10" t="s">
        <v>39</v>
      </c>
      <c r="D17" s="117"/>
      <c r="E17" s="117"/>
      <c r="F17" s="108"/>
      <c r="G17" s="63"/>
      <c r="H17" s="78">
        <f>H19+H20+H21+H22</f>
        <v>293311.68</v>
      </c>
      <c r="J17" s="94"/>
    </row>
    <row r="18" spans="1:10" ht="22.5" customHeight="1" x14ac:dyDescent="0.25">
      <c r="A18" s="128"/>
      <c r="B18" s="108"/>
      <c r="C18" s="8" t="s">
        <v>49</v>
      </c>
      <c r="D18" s="64"/>
      <c r="E18" s="64"/>
      <c r="F18" s="108"/>
      <c r="G18" s="63"/>
      <c r="H18" s="30"/>
    </row>
    <row r="19" spans="1:10" ht="24.75" customHeight="1" x14ac:dyDescent="0.25">
      <c r="A19" s="128"/>
      <c r="B19" s="108"/>
      <c r="C19" s="66"/>
      <c r="D19" s="64"/>
      <c r="E19" s="64"/>
      <c r="F19" s="108"/>
      <c r="G19" s="63" t="s">
        <v>83</v>
      </c>
      <c r="H19" s="25">
        <f>1883+353.7+325+1835+73.17+26165.7+10569.2+23880.7+1600+11859+474.03+235.4+0.08</f>
        <v>79253.98</v>
      </c>
    </row>
    <row r="20" spans="1:10" ht="24" customHeight="1" x14ac:dyDescent="0.25">
      <c r="A20" s="128"/>
      <c r="B20" s="108"/>
      <c r="C20" s="66"/>
      <c r="D20" s="64"/>
      <c r="E20" s="64"/>
      <c r="F20" s="108"/>
      <c r="G20" s="63" t="s">
        <v>67</v>
      </c>
      <c r="H20" s="25">
        <f>566.1+28.5+57+60+138+511.1</f>
        <v>1360.7</v>
      </c>
    </row>
    <row r="21" spans="1:10" ht="24.75" customHeight="1" x14ac:dyDescent="0.25">
      <c r="A21" s="128"/>
      <c r="B21" s="108"/>
      <c r="C21" s="66"/>
      <c r="D21" s="64"/>
      <c r="E21" s="64"/>
      <c r="F21" s="108"/>
      <c r="G21" s="63" t="s">
        <v>68</v>
      </c>
      <c r="H21" s="25">
        <f>3625.5</f>
        <v>3625.5</v>
      </c>
    </row>
    <row r="22" spans="1:10" ht="24.75" customHeight="1" x14ac:dyDescent="0.25">
      <c r="A22" s="129"/>
      <c r="B22" s="126"/>
      <c r="C22" s="67"/>
      <c r="D22" s="58"/>
      <c r="E22" s="58"/>
      <c r="F22" s="126"/>
      <c r="G22" s="63" t="s">
        <v>80</v>
      </c>
      <c r="H22" s="25">
        <f>209071.5</f>
        <v>209071.5</v>
      </c>
    </row>
    <row r="23" spans="1:10" ht="29.25" customHeight="1" x14ac:dyDescent="0.25">
      <c r="A23" s="127"/>
      <c r="B23" s="120"/>
      <c r="C23" s="10" t="s">
        <v>10</v>
      </c>
      <c r="D23" s="63" t="s">
        <v>70</v>
      </c>
      <c r="E23" s="63" t="s">
        <v>71</v>
      </c>
      <c r="F23" s="120"/>
      <c r="G23" s="63"/>
      <c r="H23" s="78">
        <f>H25</f>
        <v>28450</v>
      </c>
    </row>
    <row r="24" spans="1:10" ht="17.25" customHeight="1" x14ac:dyDescent="0.25">
      <c r="A24" s="128"/>
      <c r="B24" s="123"/>
      <c r="C24" s="75" t="s">
        <v>49</v>
      </c>
      <c r="D24" s="116"/>
      <c r="E24" s="116"/>
      <c r="F24" s="123"/>
      <c r="G24" s="63"/>
      <c r="H24" s="25"/>
    </row>
    <row r="25" spans="1:10" ht="18.75" customHeight="1" x14ac:dyDescent="0.25">
      <c r="A25" s="128"/>
      <c r="B25" s="123"/>
      <c r="C25" s="65"/>
      <c r="D25" s="117"/>
      <c r="E25" s="117"/>
      <c r="F25" s="123"/>
      <c r="G25" s="63" t="s">
        <v>97</v>
      </c>
      <c r="H25" s="25">
        <v>28450</v>
      </c>
    </row>
    <row r="26" spans="1:10" ht="16.5" customHeight="1" x14ac:dyDescent="0.25">
      <c r="A26" s="128"/>
      <c r="B26" s="123"/>
      <c r="C26" s="56" t="s">
        <v>56</v>
      </c>
      <c r="D26" s="20"/>
      <c r="E26" s="20"/>
      <c r="F26" s="123"/>
      <c r="G26" s="63"/>
      <c r="H26" s="78">
        <f>H28+H33+H38+H42+H48+H54</f>
        <v>355354.55</v>
      </c>
    </row>
    <row r="27" spans="1:10" ht="20.25" customHeight="1" x14ac:dyDescent="0.25">
      <c r="A27" s="128"/>
      <c r="B27" s="123"/>
      <c r="C27" s="75" t="s">
        <v>49</v>
      </c>
      <c r="D27" s="58"/>
      <c r="E27" s="58"/>
      <c r="F27" s="123"/>
      <c r="G27" s="63"/>
      <c r="H27" s="25"/>
    </row>
    <row r="28" spans="1:10" ht="36.75" customHeight="1" x14ac:dyDescent="0.25">
      <c r="A28" s="128"/>
      <c r="B28" s="123"/>
      <c r="C28" s="10" t="s">
        <v>40</v>
      </c>
      <c r="D28" s="63" t="s">
        <v>70</v>
      </c>
      <c r="E28" s="63" t="s">
        <v>71</v>
      </c>
      <c r="F28" s="123"/>
      <c r="G28" s="63"/>
      <c r="H28" s="71">
        <f>H30+H31+H32</f>
        <v>51772.6</v>
      </c>
      <c r="I28" s="94"/>
    </row>
    <row r="29" spans="1:10" ht="17.25" customHeight="1" x14ac:dyDescent="0.25">
      <c r="A29" s="128"/>
      <c r="B29" s="123"/>
      <c r="C29" s="75" t="s">
        <v>49</v>
      </c>
      <c r="D29" s="116"/>
      <c r="E29" s="116"/>
      <c r="F29" s="123"/>
      <c r="G29" s="63"/>
      <c r="H29" s="25"/>
    </row>
    <row r="30" spans="1:10" ht="24" customHeight="1" x14ac:dyDescent="0.25">
      <c r="A30" s="128"/>
      <c r="B30" s="123"/>
      <c r="C30" s="66"/>
      <c r="D30" s="117"/>
      <c r="E30" s="117"/>
      <c r="F30" s="123"/>
      <c r="G30" s="63" t="s">
        <v>75</v>
      </c>
      <c r="H30" s="25">
        <f>50535.3</f>
        <v>50535.3</v>
      </c>
    </row>
    <row r="31" spans="1:10" ht="21" customHeight="1" x14ac:dyDescent="0.25">
      <c r="A31" s="128"/>
      <c r="B31" s="123"/>
      <c r="C31" s="66"/>
      <c r="D31" s="117"/>
      <c r="E31" s="117"/>
      <c r="F31" s="123"/>
      <c r="G31" s="63" t="s">
        <v>74</v>
      </c>
      <c r="H31" s="25">
        <v>500.1</v>
      </c>
    </row>
    <row r="32" spans="1:10" ht="21.75" customHeight="1" x14ac:dyDescent="0.25">
      <c r="A32" s="128"/>
      <c r="B32" s="123"/>
      <c r="C32" s="66"/>
      <c r="D32" s="117"/>
      <c r="E32" s="117"/>
      <c r="F32" s="123"/>
      <c r="G32" s="63" t="s">
        <v>66</v>
      </c>
      <c r="H32" s="25">
        <f>3+734.2</f>
        <v>737.2</v>
      </c>
    </row>
    <row r="33" spans="1:9" ht="35.25" customHeight="1" x14ac:dyDescent="0.25">
      <c r="A33" s="128"/>
      <c r="B33" s="123"/>
      <c r="C33" s="10" t="s">
        <v>41</v>
      </c>
      <c r="D33" s="63" t="s">
        <v>70</v>
      </c>
      <c r="E33" s="63" t="s">
        <v>71</v>
      </c>
      <c r="F33" s="123"/>
      <c r="G33" s="63"/>
      <c r="H33" s="71">
        <f>H34+H35+H36+H37</f>
        <v>63388.22</v>
      </c>
      <c r="I33" s="94"/>
    </row>
    <row r="34" spans="1:9" ht="23.25" customHeight="1" x14ac:dyDescent="0.25">
      <c r="A34" s="128"/>
      <c r="B34" s="123"/>
      <c r="C34" s="75" t="s">
        <v>49</v>
      </c>
      <c r="D34" s="116"/>
      <c r="E34" s="116"/>
      <c r="F34" s="123"/>
      <c r="G34" s="63" t="s">
        <v>75</v>
      </c>
      <c r="H34" s="25">
        <v>61657.11</v>
      </c>
    </row>
    <row r="35" spans="1:9" ht="18" customHeight="1" x14ac:dyDescent="0.25">
      <c r="A35" s="128"/>
      <c r="B35" s="123"/>
      <c r="C35" s="66"/>
      <c r="D35" s="117"/>
      <c r="E35" s="117"/>
      <c r="F35" s="123"/>
      <c r="G35" s="63" t="s">
        <v>66</v>
      </c>
      <c r="H35" s="25">
        <f>1007.11</f>
        <v>1007.11</v>
      </c>
    </row>
    <row r="36" spans="1:9" ht="21" customHeight="1" x14ac:dyDescent="0.25">
      <c r="A36" s="128"/>
      <c r="B36" s="123"/>
      <c r="C36" s="66"/>
      <c r="D36" s="117"/>
      <c r="E36" s="117"/>
      <c r="F36" s="123"/>
      <c r="G36" s="63" t="s">
        <v>74</v>
      </c>
      <c r="H36" s="25">
        <v>700</v>
      </c>
    </row>
    <row r="37" spans="1:9" ht="23.25" customHeight="1" x14ac:dyDescent="0.25">
      <c r="A37" s="128"/>
      <c r="B37" s="123"/>
      <c r="C37" s="66"/>
      <c r="D37" s="64"/>
      <c r="E37" s="64"/>
      <c r="F37" s="123"/>
      <c r="G37" s="63" t="s">
        <v>67</v>
      </c>
      <c r="H37" s="25">
        <v>24</v>
      </c>
    </row>
    <row r="38" spans="1:9" ht="27" customHeight="1" x14ac:dyDescent="0.25">
      <c r="A38" s="128"/>
      <c r="B38" s="123"/>
      <c r="C38" s="10" t="s">
        <v>42</v>
      </c>
      <c r="D38" s="63" t="s">
        <v>70</v>
      </c>
      <c r="E38" s="63" t="s">
        <v>71</v>
      </c>
      <c r="F38" s="123"/>
      <c r="G38" s="63"/>
      <c r="H38" s="71">
        <f>H40+H41</f>
        <v>58466.3</v>
      </c>
    </row>
    <row r="39" spans="1:9" x14ac:dyDescent="0.25">
      <c r="A39" s="128"/>
      <c r="B39" s="123"/>
      <c r="C39" s="75" t="s">
        <v>49</v>
      </c>
      <c r="D39" s="116"/>
      <c r="E39" s="116"/>
      <c r="F39" s="123"/>
      <c r="G39" s="63"/>
      <c r="H39" s="71"/>
    </row>
    <row r="40" spans="1:9" ht="21" customHeight="1" x14ac:dyDescent="0.25">
      <c r="A40" s="128"/>
      <c r="B40" s="123"/>
      <c r="C40" s="66"/>
      <c r="D40" s="117"/>
      <c r="E40" s="117"/>
      <c r="F40" s="123"/>
      <c r="G40" s="63" t="s">
        <v>66</v>
      </c>
      <c r="H40" s="25">
        <v>1398.3</v>
      </c>
    </row>
    <row r="41" spans="1:9" ht="21" customHeight="1" x14ac:dyDescent="0.25">
      <c r="A41" s="128"/>
      <c r="B41" s="123"/>
      <c r="C41" s="66"/>
      <c r="D41" s="64"/>
      <c r="E41" s="64"/>
      <c r="F41" s="123"/>
      <c r="G41" s="63" t="s">
        <v>75</v>
      </c>
      <c r="H41" s="25">
        <v>57068</v>
      </c>
    </row>
    <row r="42" spans="1:9" ht="35.25" customHeight="1" x14ac:dyDescent="0.25">
      <c r="A42" s="128"/>
      <c r="B42" s="123"/>
      <c r="C42" s="10" t="s">
        <v>44</v>
      </c>
      <c r="D42" s="63" t="s">
        <v>70</v>
      </c>
      <c r="E42" s="63" t="s">
        <v>71</v>
      </c>
      <c r="F42" s="123"/>
      <c r="G42" s="63"/>
      <c r="H42" s="71">
        <f>H44+H45+H46+H47</f>
        <v>52121.58</v>
      </c>
    </row>
    <row r="43" spans="1:9" ht="18.75" x14ac:dyDescent="0.25">
      <c r="A43" s="128"/>
      <c r="B43" s="123"/>
      <c r="C43" s="75" t="s">
        <v>49</v>
      </c>
      <c r="D43" s="116"/>
      <c r="E43" s="116"/>
      <c r="F43" s="123"/>
      <c r="G43" s="63"/>
      <c r="H43" s="30"/>
    </row>
    <row r="44" spans="1:9" ht="21.75" customHeight="1" x14ac:dyDescent="0.25">
      <c r="A44" s="128"/>
      <c r="B44" s="123"/>
      <c r="C44" s="66"/>
      <c r="D44" s="117"/>
      <c r="E44" s="117"/>
      <c r="F44" s="123"/>
      <c r="G44" s="63" t="s">
        <v>75</v>
      </c>
      <c r="H44" s="25">
        <f>50218.63+100</f>
        <v>50318.63</v>
      </c>
    </row>
    <row r="45" spans="1:9" ht="21.75" customHeight="1" x14ac:dyDescent="0.25">
      <c r="A45" s="128"/>
      <c r="B45" s="123"/>
      <c r="C45" s="66"/>
      <c r="D45" s="64"/>
      <c r="E45" s="64"/>
      <c r="F45" s="123"/>
      <c r="G45" s="63" t="s">
        <v>67</v>
      </c>
      <c r="H45" s="25">
        <f>30.14+9</f>
        <v>39.14</v>
      </c>
    </row>
    <row r="46" spans="1:9" ht="21.75" customHeight="1" x14ac:dyDescent="0.25">
      <c r="A46" s="129"/>
      <c r="B46" s="121"/>
      <c r="C46" s="67"/>
      <c r="D46" s="58"/>
      <c r="E46" s="58"/>
      <c r="F46" s="121"/>
      <c r="G46" s="63" t="s">
        <v>74</v>
      </c>
      <c r="H46" s="25">
        <f>680.05+131+59</f>
        <v>870.05</v>
      </c>
    </row>
    <row r="47" spans="1:9" ht="21.75" customHeight="1" x14ac:dyDescent="0.25">
      <c r="A47" s="87"/>
      <c r="B47" s="85"/>
      <c r="C47" s="65"/>
      <c r="D47" s="57"/>
      <c r="E47" s="57"/>
      <c r="F47" s="85"/>
      <c r="G47" s="63" t="s">
        <v>66</v>
      </c>
      <c r="H47" s="25">
        <v>893.76</v>
      </c>
    </row>
    <row r="48" spans="1:9" ht="27.75" customHeight="1" x14ac:dyDescent="0.25">
      <c r="A48" s="88"/>
      <c r="B48" s="86"/>
      <c r="C48" s="10" t="s">
        <v>43</v>
      </c>
      <c r="D48" s="63" t="s">
        <v>70</v>
      </c>
      <c r="E48" s="63" t="s">
        <v>71</v>
      </c>
      <c r="F48" s="86"/>
      <c r="G48" s="63"/>
      <c r="H48" s="71">
        <f>H49+H50+H51+H52+H53</f>
        <v>75136.659999999989</v>
      </c>
    </row>
    <row r="49" spans="1:8" ht="19.5" customHeight="1" x14ac:dyDescent="0.25">
      <c r="A49" s="88"/>
      <c r="B49" s="86"/>
      <c r="C49" s="75" t="s">
        <v>49</v>
      </c>
      <c r="D49" s="116"/>
      <c r="E49" s="116"/>
      <c r="F49" s="86"/>
      <c r="G49" s="63" t="s">
        <v>75</v>
      </c>
      <c r="H49" s="25">
        <v>73146.77</v>
      </c>
    </row>
    <row r="50" spans="1:8" ht="19.5" customHeight="1" x14ac:dyDescent="0.25">
      <c r="A50" s="88"/>
      <c r="B50" s="86"/>
      <c r="C50" s="66"/>
      <c r="D50" s="117"/>
      <c r="E50" s="117"/>
      <c r="F50" s="86"/>
      <c r="G50" s="63" t="s">
        <v>67</v>
      </c>
      <c r="H50" s="25">
        <v>21.4</v>
      </c>
    </row>
    <row r="51" spans="1:8" ht="19.5" customHeight="1" x14ac:dyDescent="0.25">
      <c r="A51" s="88"/>
      <c r="B51" s="86"/>
      <c r="C51" s="66"/>
      <c r="D51" s="117"/>
      <c r="E51" s="117"/>
      <c r="F51" s="86"/>
      <c r="G51" s="63" t="s">
        <v>66</v>
      </c>
      <c r="H51" s="25">
        <v>1614.09</v>
      </c>
    </row>
    <row r="52" spans="1:8" ht="21" customHeight="1" x14ac:dyDescent="0.25">
      <c r="A52" s="88"/>
      <c r="B52" s="86"/>
      <c r="C52" s="82"/>
      <c r="D52" s="117"/>
      <c r="E52" s="117"/>
      <c r="F52" s="86"/>
      <c r="G52" s="63" t="s">
        <v>74</v>
      </c>
      <c r="H52" s="25">
        <v>222.4</v>
      </c>
    </row>
    <row r="53" spans="1:8" ht="24" customHeight="1" x14ac:dyDescent="0.25">
      <c r="A53" s="88"/>
      <c r="B53" s="86"/>
      <c r="C53" s="82"/>
      <c r="D53" s="64"/>
      <c r="E53" s="64"/>
      <c r="F53" s="86"/>
      <c r="G53" s="63" t="s">
        <v>96</v>
      </c>
      <c r="H53" s="25">
        <v>132</v>
      </c>
    </row>
    <row r="54" spans="1:8" ht="30.75" customHeight="1" x14ac:dyDescent="0.25">
      <c r="A54" s="88"/>
      <c r="B54" s="86"/>
      <c r="C54" s="10" t="s">
        <v>45</v>
      </c>
      <c r="D54" s="63" t="s">
        <v>70</v>
      </c>
      <c r="E54" s="63" t="s">
        <v>71</v>
      </c>
      <c r="F54" s="86"/>
      <c r="G54" s="63"/>
      <c r="H54" s="71">
        <f>H55+H56+H57+H58</f>
        <v>54469.189999999995</v>
      </c>
    </row>
    <row r="55" spans="1:8" ht="18" customHeight="1" x14ac:dyDescent="0.25">
      <c r="A55" s="88"/>
      <c r="B55" s="86"/>
      <c r="C55" s="75" t="s">
        <v>49</v>
      </c>
      <c r="D55" s="116"/>
      <c r="E55" s="116"/>
      <c r="F55" s="86"/>
      <c r="G55" s="63" t="s">
        <v>74</v>
      </c>
      <c r="H55" s="25">
        <v>685.1</v>
      </c>
    </row>
    <row r="56" spans="1:8" ht="18" customHeight="1" x14ac:dyDescent="0.25">
      <c r="A56" s="88"/>
      <c r="B56" s="86"/>
      <c r="C56" s="66"/>
      <c r="D56" s="117"/>
      <c r="E56" s="117"/>
      <c r="F56" s="86"/>
      <c r="G56" s="63" t="s">
        <v>75</v>
      </c>
      <c r="H56" s="25">
        <v>52429.09</v>
      </c>
    </row>
    <row r="57" spans="1:8" ht="26.25" customHeight="1" x14ac:dyDescent="0.25">
      <c r="A57" s="88"/>
      <c r="B57" s="86"/>
      <c r="C57" s="66"/>
      <c r="D57" s="117"/>
      <c r="E57" s="117"/>
      <c r="F57" s="86"/>
      <c r="G57" s="63" t="s">
        <v>66</v>
      </c>
      <c r="H57" s="25">
        <v>1349.8</v>
      </c>
    </row>
    <row r="58" spans="1:8" ht="27" customHeight="1" x14ac:dyDescent="0.25">
      <c r="A58" s="54"/>
      <c r="B58" s="55"/>
      <c r="C58" s="66"/>
      <c r="D58" s="64"/>
      <c r="E58" s="64"/>
      <c r="F58" s="55"/>
      <c r="G58" s="63" t="s">
        <v>67</v>
      </c>
      <c r="H58" s="25">
        <v>5.2</v>
      </c>
    </row>
    <row r="59" spans="1:8" ht="28.5" customHeight="1" x14ac:dyDescent="0.25">
      <c r="A59" s="87" t="s">
        <v>18</v>
      </c>
      <c r="B59" s="85" t="s">
        <v>35</v>
      </c>
      <c r="C59" s="65" t="s">
        <v>47</v>
      </c>
      <c r="D59" s="16"/>
      <c r="E59" s="16"/>
      <c r="F59" s="107" t="s">
        <v>91</v>
      </c>
      <c r="G59" s="63"/>
      <c r="H59" s="78">
        <f>H60+H64</f>
        <v>419647.37</v>
      </c>
    </row>
    <row r="60" spans="1:8" ht="33.75" customHeight="1" x14ac:dyDescent="0.25">
      <c r="A60" s="88"/>
      <c r="B60" s="86"/>
      <c r="C60" s="14" t="s">
        <v>38</v>
      </c>
      <c r="D60" s="63" t="s">
        <v>70</v>
      </c>
      <c r="E60" s="63" t="s">
        <v>71</v>
      </c>
      <c r="F60" s="108"/>
      <c r="G60" s="63"/>
      <c r="H60" s="71">
        <f>H62+H63</f>
        <v>187616.21999999997</v>
      </c>
    </row>
    <row r="61" spans="1:8" ht="18" customHeight="1" x14ac:dyDescent="0.25">
      <c r="A61" s="88"/>
      <c r="B61" s="86"/>
      <c r="C61" s="8" t="s">
        <v>49</v>
      </c>
      <c r="D61" s="13"/>
      <c r="E61" s="57"/>
      <c r="F61" s="108"/>
      <c r="G61" s="63"/>
      <c r="H61" s="25"/>
    </row>
    <row r="62" spans="1:8" ht="18" customHeight="1" x14ac:dyDescent="0.25">
      <c r="A62" s="88"/>
      <c r="B62" s="86"/>
      <c r="C62" s="155"/>
      <c r="D62" s="116"/>
      <c r="E62" s="116"/>
      <c r="F62" s="108"/>
      <c r="G62" s="63" t="s">
        <v>74</v>
      </c>
      <c r="H62" s="25">
        <f>563.2+10215+28392.3+6340+1650+1574.5+1869+132318.4+434.4-235.4+0.02</f>
        <v>183121.41999999998</v>
      </c>
    </row>
    <row r="63" spans="1:8" ht="18" customHeight="1" x14ac:dyDescent="0.25">
      <c r="A63" s="88"/>
      <c r="B63" s="86"/>
      <c r="C63" s="156"/>
      <c r="D63" s="117"/>
      <c r="E63" s="117"/>
      <c r="F63" s="108"/>
      <c r="G63" s="63" t="s">
        <v>67</v>
      </c>
      <c r="H63" s="25">
        <f>744+3432.9+317.9</f>
        <v>4494.7999999999993</v>
      </c>
    </row>
    <row r="64" spans="1:8" ht="27.75" customHeight="1" x14ac:dyDescent="0.25">
      <c r="A64" s="88"/>
      <c r="B64" s="86"/>
      <c r="C64" s="10" t="s">
        <v>56</v>
      </c>
      <c r="D64" s="63"/>
      <c r="E64" s="63"/>
      <c r="F64" s="108"/>
      <c r="G64" s="63"/>
      <c r="H64" s="78">
        <f>H66+H70+H74+H78+H82+H86</f>
        <v>232031.15000000002</v>
      </c>
    </row>
    <row r="65" spans="1:8" ht="24.75" customHeight="1" x14ac:dyDescent="0.25">
      <c r="A65" s="88"/>
      <c r="B65" s="86"/>
      <c r="C65" s="8" t="s">
        <v>49</v>
      </c>
      <c r="D65" s="57"/>
      <c r="E65" s="57"/>
      <c r="F65" s="108"/>
      <c r="G65" s="63"/>
      <c r="H65" s="25"/>
    </row>
    <row r="66" spans="1:8" ht="35.25" customHeight="1" x14ac:dyDescent="0.25">
      <c r="A66" s="88"/>
      <c r="B66" s="86"/>
      <c r="C66" s="60" t="s">
        <v>40</v>
      </c>
      <c r="D66" s="63" t="s">
        <v>70</v>
      </c>
      <c r="E66" s="63" t="s">
        <v>71</v>
      </c>
      <c r="F66" s="108"/>
      <c r="G66" s="63"/>
      <c r="H66" s="71">
        <f>H68+H69</f>
        <v>30340.7</v>
      </c>
    </row>
    <row r="67" spans="1:8" ht="22.5" customHeight="1" x14ac:dyDescent="0.25">
      <c r="A67" s="88"/>
      <c r="B67" s="86"/>
      <c r="C67" s="75" t="s">
        <v>49</v>
      </c>
      <c r="D67" s="52"/>
      <c r="E67" s="52"/>
      <c r="F67" s="108"/>
      <c r="G67" s="63"/>
      <c r="H67" s="71"/>
    </row>
    <row r="68" spans="1:8" ht="30" customHeight="1" x14ac:dyDescent="0.25">
      <c r="A68" s="88"/>
      <c r="B68" s="86"/>
      <c r="C68" s="118"/>
      <c r="D68" s="120"/>
      <c r="E68" s="120"/>
      <c r="F68" s="108"/>
      <c r="G68" s="63" t="s">
        <v>74</v>
      </c>
      <c r="H68" s="25">
        <v>29454.400000000001</v>
      </c>
    </row>
    <row r="69" spans="1:8" ht="24.75" customHeight="1" x14ac:dyDescent="0.25">
      <c r="A69" s="89"/>
      <c r="B69" s="90"/>
      <c r="C69" s="119"/>
      <c r="D69" s="121"/>
      <c r="E69" s="121"/>
      <c r="F69" s="104"/>
      <c r="G69" s="63" t="s">
        <v>67</v>
      </c>
      <c r="H69" s="25">
        <v>886.3</v>
      </c>
    </row>
    <row r="70" spans="1:8" ht="39.75" customHeight="1" x14ac:dyDescent="0.25">
      <c r="A70" s="88"/>
      <c r="B70" s="86"/>
      <c r="C70" s="61" t="s">
        <v>41</v>
      </c>
      <c r="D70" s="58" t="s">
        <v>70</v>
      </c>
      <c r="E70" s="58" t="s">
        <v>71</v>
      </c>
      <c r="F70" s="103"/>
      <c r="G70" s="58"/>
      <c r="H70" s="77">
        <f>H72+H73</f>
        <v>36088.1</v>
      </c>
    </row>
    <row r="71" spans="1:8" ht="19.5" customHeight="1" x14ac:dyDescent="0.25">
      <c r="A71" s="88"/>
      <c r="B71" s="86"/>
      <c r="C71" s="75" t="s">
        <v>49</v>
      </c>
      <c r="D71" s="52"/>
      <c r="E71" s="52"/>
      <c r="F71" s="103"/>
      <c r="G71" s="63"/>
      <c r="H71" s="71"/>
    </row>
    <row r="72" spans="1:8" ht="34.5" customHeight="1" x14ac:dyDescent="0.25">
      <c r="A72" s="88"/>
      <c r="B72" s="86"/>
      <c r="C72" s="118"/>
      <c r="D72" s="120"/>
      <c r="E72" s="120"/>
      <c r="F72" s="103"/>
      <c r="G72" s="63" t="s">
        <v>74</v>
      </c>
      <c r="H72" s="25">
        <f>34793.4</f>
        <v>34793.4</v>
      </c>
    </row>
    <row r="73" spans="1:8" ht="34.5" customHeight="1" x14ac:dyDescent="0.25">
      <c r="A73" s="89"/>
      <c r="B73" s="90"/>
      <c r="C73" s="122"/>
      <c r="D73" s="123"/>
      <c r="E73" s="123"/>
      <c r="F73" s="104"/>
      <c r="G73" s="63" t="s">
        <v>67</v>
      </c>
      <c r="H73" s="25">
        <v>1294.7</v>
      </c>
    </row>
    <row r="74" spans="1:8" ht="32.25" customHeight="1" x14ac:dyDescent="0.25">
      <c r="A74" s="87"/>
      <c r="B74" s="85"/>
      <c r="C74" s="22" t="s">
        <v>42</v>
      </c>
      <c r="D74" s="63" t="s">
        <v>70</v>
      </c>
      <c r="E74" s="63" t="s">
        <v>71</v>
      </c>
      <c r="F74" s="85"/>
      <c r="G74" s="63"/>
      <c r="H74" s="71">
        <f>H76+H77</f>
        <v>33610.400000000001</v>
      </c>
    </row>
    <row r="75" spans="1:8" x14ac:dyDescent="0.25">
      <c r="A75" s="88"/>
      <c r="B75" s="86"/>
      <c r="C75" s="75" t="s">
        <v>49</v>
      </c>
      <c r="D75" s="13"/>
      <c r="E75" s="13"/>
      <c r="F75" s="86"/>
      <c r="G75" s="63"/>
      <c r="H75" s="71"/>
    </row>
    <row r="76" spans="1:8" ht="28.5" customHeight="1" x14ac:dyDescent="0.25">
      <c r="A76" s="88"/>
      <c r="B76" s="86"/>
      <c r="C76" s="114"/>
      <c r="D76" s="116"/>
      <c r="E76" s="116"/>
      <c r="F76" s="86"/>
      <c r="G76" s="63" t="s">
        <v>74</v>
      </c>
      <c r="H76" s="25">
        <v>33308</v>
      </c>
    </row>
    <row r="77" spans="1:8" ht="28.5" customHeight="1" x14ac:dyDescent="0.25">
      <c r="A77" s="88"/>
      <c r="B77" s="86"/>
      <c r="C77" s="115"/>
      <c r="D77" s="117"/>
      <c r="E77" s="117"/>
      <c r="F77" s="86"/>
      <c r="G77" s="63" t="s">
        <v>67</v>
      </c>
      <c r="H77" s="25">
        <v>302.39999999999998</v>
      </c>
    </row>
    <row r="78" spans="1:8" ht="25.5" customHeight="1" x14ac:dyDescent="0.25">
      <c r="A78" s="88"/>
      <c r="B78" s="86"/>
      <c r="C78" s="22" t="s">
        <v>44</v>
      </c>
      <c r="D78" s="63" t="s">
        <v>70</v>
      </c>
      <c r="E78" s="63" t="s">
        <v>71</v>
      </c>
      <c r="F78" s="86"/>
      <c r="G78" s="63"/>
      <c r="H78" s="71">
        <f>H80+H81</f>
        <v>48380.450000000004</v>
      </c>
    </row>
    <row r="79" spans="1:8" ht="21.75" customHeight="1" x14ac:dyDescent="0.25">
      <c r="A79" s="88"/>
      <c r="B79" s="86"/>
      <c r="C79" s="75" t="s">
        <v>49</v>
      </c>
      <c r="D79" s="13"/>
      <c r="E79" s="13"/>
      <c r="F79" s="86"/>
      <c r="G79" s="63"/>
      <c r="H79" s="25"/>
    </row>
    <row r="80" spans="1:8" ht="21.75" customHeight="1" x14ac:dyDescent="0.25">
      <c r="A80" s="88"/>
      <c r="B80" s="86"/>
      <c r="C80" s="149"/>
      <c r="D80" s="116"/>
      <c r="E80" s="116"/>
      <c r="F80" s="86"/>
      <c r="G80" s="63" t="s">
        <v>74</v>
      </c>
      <c r="H80" s="25">
        <f>47069.65-100</f>
        <v>46969.65</v>
      </c>
    </row>
    <row r="81" spans="1:8" ht="27.75" customHeight="1" x14ac:dyDescent="0.25">
      <c r="A81" s="88"/>
      <c r="B81" s="86"/>
      <c r="C81" s="151"/>
      <c r="D81" s="117"/>
      <c r="E81" s="117"/>
      <c r="F81" s="86"/>
      <c r="G81" s="63" t="s">
        <v>67</v>
      </c>
      <c r="H81" s="25">
        <v>1410.8</v>
      </c>
    </row>
    <row r="82" spans="1:8" ht="24" customHeight="1" x14ac:dyDescent="0.25">
      <c r="A82" s="88"/>
      <c r="B82" s="86"/>
      <c r="C82" s="22" t="s">
        <v>43</v>
      </c>
      <c r="D82" s="13"/>
      <c r="E82" s="13"/>
      <c r="F82" s="86"/>
      <c r="G82" s="63"/>
      <c r="H82" s="71">
        <f>H84+H85</f>
        <v>38880.699999999997</v>
      </c>
    </row>
    <row r="83" spans="1:8" ht="24" customHeight="1" x14ac:dyDescent="0.25">
      <c r="A83" s="54"/>
      <c r="B83" s="55"/>
      <c r="C83" s="75" t="s">
        <v>49</v>
      </c>
      <c r="D83" s="13"/>
      <c r="E83" s="13"/>
      <c r="F83" s="55"/>
      <c r="G83" s="57"/>
      <c r="H83" s="76"/>
    </row>
    <row r="84" spans="1:8" ht="24" customHeight="1" x14ac:dyDescent="0.25">
      <c r="A84" s="54"/>
      <c r="B84" s="55"/>
      <c r="C84" s="114"/>
      <c r="D84" s="116"/>
      <c r="E84" s="116"/>
      <c r="F84" s="55"/>
      <c r="G84" s="63" t="s">
        <v>74</v>
      </c>
      <c r="H84" s="68">
        <f>37785-132+13</f>
        <v>37666</v>
      </c>
    </row>
    <row r="85" spans="1:8" ht="24" customHeight="1" x14ac:dyDescent="0.25">
      <c r="A85" s="54"/>
      <c r="B85" s="55"/>
      <c r="C85" s="115"/>
      <c r="D85" s="117"/>
      <c r="E85" s="117"/>
      <c r="F85" s="55"/>
      <c r="G85" s="63" t="s">
        <v>67</v>
      </c>
      <c r="H85" s="68">
        <v>1214.7</v>
      </c>
    </row>
    <row r="86" spans="1:8" ht="28.5" customHeight="1" x14ac:dyDescent="0.25">
      <c r="A86" s="54"/>
      <c r="B86" s="55"/>
      <c r="C86" s="22" t="s">
        <v>45</v>
      </c>
      <c r="D86" s="13"/>
      <c r="E86" s="13"/>
      <c r="F86" s="53"/>
      <c r="G86" s="57"/>
      <c r="H86" s="76">
        <f>H88+H89+H90</f>
        <v>44730.8</v>
      </c>
    </row>
    <row r="87" spans="1:8" ht="20.25" customHeight="1" x14ac:dyDescent="0.25">
      <c r="A87" s="54"/>
      <c r="B87" s="55"/>
      <c r="C87" s="75" t="s">
        <v>49</v>
      </c>
      <c r="D87" s="13"/>
      <c r="E87" s="13"/>
      <c r="F87" s="53"/>
      <c r="G87" s="57"/>
      <c r="H87" s="76"/>
    </row>
    <row r="88" spans="1:8" ht="28.5" customHeight="1" x14ac:dyDescent="0.25">
      <c r="A88" s="54"/>
      <c r="B88" s="55"/>
      <c r="C88" s="114"/>
      <c r="D88" s="116"/>
      <c r="E88" s="116"/>
      <c r="F88" s="53"/>
      <c r="G88" s="63" t="s">
        <v>74</v>
      </c>
      <c r="H88" s="68">
        <v>42327.4</v>
      </c>
    </row>
    <row r="89" spans="1:8" ht="28.5" customHeight="1" x14ac:dyDescent="0.25">
      <c r="A89" s="54"/>
      <c r="B89" s="55"/>
      <c r="C89" s="115"/>
      <c r="D89" s="117"/>
      <c r="E89" s="117"/>
      <c r="F89" s="53"/>
      <c r="G89" s="63" t="s">
        <v>89</v>
      </c>
      <c r="H89" s="68">
        <v>1177.0999999999999</v>
      </c>
    </row>
    <row r="90" spans="1:8" ht="28.5" customHeight="1" x14ac:dyDescent="0.25">
      <c r="A90" s="54"/>
      <c r="B90" s="55"/>
      <c r="C90" s="115"/>
      <c r="D90" s="117"/>
      <c r="E90" s="117"/>
      <c r="F90" s="53"/>
      <c r="G90" s="63" t="s">
        <v>67</v>
      </c>
      <c r="H90" s="68">
        <v>1226.3</v>
      </c>
    </row>
    <row r="91" spans="1:8" ht="37.5" customHeight="1" x14ac:dyDescent="0.25">
      <c r="A91" s="127" t="s">
        <v>19</v>
      </c>
      <c r="B91" s="107" t="s">
        <v>36</v>
      </c>
      <c r="C91" s="75" t="s">
        <v>47</v>
      </c>
      <c r="D91" s="13"/>
      <c r="E91" s="16"/>
      <c r="F91" s="107" t="s">
        <v>92</v>
      </c>
      <c r="G91" s="116"/>
      <c r="H91" s="152">
        <v>0</v>
      </c>
    </row>
    <row r="92" spans="1:8" ht="53.25" customHeight="1" x14ac:dyDescent="0.25">
      <c r="A92" s="128"/>
      <c r="B92" s="108"/>
      <c r="C92" s="60" t="s">
        <v>53</v>
      </c>
      <c r="D92" s="63" t="s">
        <v>70</v>
      </c>
      <c r="E92" s="63" t="s">
        <v>71</v>
      </c>
      <c r="F92" s="108"/>
      <c r="G92" s="124"/>
      <c r="H92" s="152"/>
    </row>
    <row r="93" spans="1:8" ht="56.25" customHeight="1" x14ac:dyDescent="0.25">
      <c r="A93" s="127" t="s">
        <v>20</v>
      </c>
      <c r="B93" s="107" t="s">
        <v>13</v>
      </c>
      <c r="C93" s="60" t="s">
        <v>53</v>
      </c>
      <c r="D93" s="63" t="s">
        <v>70</v>
      </c>
      <c r="E93" s="63" t="s">
        <v>71</v>
      </c>
      <c r="F93" s="109" t="s">
        <v>93</v>
      </c>
      <c r="G93" s="63"/>
      <c r="H93" s="71">
        <f>H95+H96</f>
        <v>693.2</v>
      </c>
    </row>
    <row r="94" spans="1:8" ht="18.75" customHeight="1" x14ac:dyDescent="0.25">
      <c r="A94" s="128"/>
      <c r="B94" s="108"/>
      <c r="C94" s="75" t="s">
        <v>49</v>
      </c>
      <c r="D94" s="63"/>
      <c r="E94" s="63"/>
      <c r="F94" s="110"/>
      <c r="G94" s="63"/>
      <c r="H94" s="71"/>
    </row>
    <row r="95" spans="1:8" ht="30.75" customHeight="1" x14ac:dyDescent="0.25">
      <c r="A95" s="128"/>
      <c r="B95" s="108"/>
      <c r="C95" s="118"/>
      <c r="D95" s="116"/>
      <c r="E95" s="116"/>
      <c r="F95" s="110"/>
      <c r="G95" s="63" t="s">
        <v>81</v>
      </c>
      <c r="H95" s="25">
        <f>673.5</f>
        <v>673.5</v>
      </c>
    </row>
    <row r="96" spans="1:8" ht="30.75" customHeight="1" x14ac:dyDescent="0.25">
      <c r="A96" s="54"/>
      <c r="B96" s="53"/>
      <c r="C96" s="122"/>
      <c r="D96" s="117"/>
      <c r="E96" s="117"/>
      <c r="F96" s="110"/>
      <c r="G96" s="63" t="s">
        <v>90</v>
      </c>
      <c r="H96" s="25">
        <f>16.6+3.1</f>
        <v>19.700000000000003</v>
      </c>
    </row>
    <row r="97" spans="1:8" ht="47.25" customHeight="1" x14ac:dyDescent="0.25">
      <c r="A97" s="127" t="s">
        <v>21</v>
      </c>
      <c r="B97" s="120" t="s">
        <v>14</v>
      </c>
      <c r="C97" s="42" t="s">
        <v>47</v>
      </c>
      <c r="D97" s="63"/>
      <c r="E97" s="63"/>
      <c r="F97" s="107" t="s">
        <v>94</v>
      </c>
      <c r="G97" s="63"/>
      <c r="H97" s="78">
        <f>H98+H99+H100+H101+H102+H103</f>
        <v>42246</v>
      </c>
    </row>
    <row r="98" spans="1:8" ht="49.5" customHeight="1" x14ac:dyDescent="0.25">
      <c r="A98" s="128"/>
      <c r="B98" s="123"/>
      <c r="C98" s="43" t="s">
        <v>59</v>
      </c>
      <c r="D98" s="38"/>
      <c r="E98" s="38"/>
      <c r="F98" s="108"/>
      <c r="G98" s="63" t="s">
        <v>84</v>
      </c>
      <c r="H98" s="39">
        <v>6031</v>
      </c>
    </row>
    <row r="99" spans="1:8" ht="42" customHeight="1" x14ac:dyDescent="0.25">
      <c r="A99" s="128"/>
      <c r="B99" s="123"/>
      <c r="C99" s="44" t="s">
        <v>101</v>
      </c>
      <c r="D99" s="24"/>
      <c r="E99" s="24"/>
      <c r="F99" s="108"/>
      <c r="G99" s="63" t="s">
        <v>84</v>
      </c>
      <c r="H99" s="39">
        <v>11924</v>
      </c>
    </row>
    <row r="100" spans="1:8" ht="42.75" customHeight="1" x14ac:dyDescent="0.25">
      <c r="A100" s="128"/>
      <c r="B100" s="123"/>
      <c r="C100" s="45" t="s">
        <v>60</v>
      </c>
      <c r="D100" s="29"/>
      <c r="E100" s="29"/>
      <c r="F100" s="108"/>
      <c r="G100" s="63" t="s">
        <v>84</v>
      </c>
      <c r="H100" s="39">
        <v>7364</v>
      </c>
    </row>
    <row r="101" spans="1:8" ht="45.75" customHeight="1" x14ac:dyDescent="0.25">
      <c r="A101" s="128"/>
      <c r="B101" s="123"/>
      <c r="C101" s="45" t="s">
        <v>61</v>
      </c>
      <c r="D101" s="29"/>
      <c r="E101" s="29"/>
      <c r="F101" s="108"/>
      <c r="G101" s="63" t="s">
        <v>84</v>
      </c>
      <c r="H101" s="39">
        <v>4864</v>
      </c>
    </row>
    <row r="102" spans="1:8" ht="43.5" customHeight="1" x14ac:dyDescent="0.25">
      <c r="A102" s="128"/>
      <c r="B102" s="123"/>
      <c r="C102" s="45" t="s">
        <v>62</v>
      </c>
      <c r="D102" s="29"/>
      <c r="E102" s="29"/>
      <c r="F102" s="108"/>
      <c r="G102" s="63" t="s">
        <v>84</v>
      </c>
      <c r="H102" s="39">
        <v>1580</v>
      </c>
    </row>
    <row r="103" spans="1:8" ht="48.75" customHeight="1" x14ac:dyDescent="0.25">
      <c r="A103" s="129"/>
      <c r="B103" s="121"/>
      <c r="C103" s="45" t="s">
        <v>100</v>
      </c>
      <c r="D103" s="29"/>
      <c r="E103" s="29"/>
      <c r="F103" s="126"/>
      <c r="G103" s="63" t="s">
        <v>84</v>
      </c>
      <c r="H103" s="39">
        <v>10483</v>
      </c>
    </row>
    <row r="104" spans="1:8" ht="21.75" customHeight="1" x14ac:dyDescent="0.25">
      <c r="A104" s="127" t="s">
        <v>22</v>
      </c>
      <c r="B104" s="107" t="s">
        <v>15</v>
      </c>
      <c r="C104" s="65" t="s">
        <v>47</v>
      </c>
      <c r="D104" s="63" t="s">
        <v>70</v>
      </c>
      <c r="E104" s="63" t="s">
        <v>71</v>
      </c>
      <c r="F104" s="109" t="s">
        <v>55</v>
      </c>
      <c r="G104" s="116"/>
      <c r="H104" s="161">
        <f>H107+H108+H109</f>
        <v>31345</v>
      </c>
    </row>
    <row r="105" spans="1:8" ht="35.25" customHeight="1" x14ac:dyDescent="0.25">
      <c r="A105" s="128"/>
      <c r="B105" s="108"/>
      <c r="C105" s="60" t="s">
        <v>38</v>
      </c>
      <c r="D105" s="63"/>
      <c r="E105" s="63"/>
      <c r="F105" s="110"/>
      <c r="G105" s="124"/>
      <c r="H105" s="162"/>
    </row>
    <row r="106" spans="1:8" ht="18.75" customHeight="1" x14ac:dyDescent="0.25">
      <c r="A106" s="128"/>
      <c r="B106" s="108"/>
      <c r="C106" s="75" t="s">
        <v>49</v>
      </c>
      <c r="D106" s="57"/>
      <c r="E106" s="57"/>
      <c r="F106" s="110"/>
      <c r="G106" s="58"/>
      <c r="H106" s="71"/>
    </row>
    <row r="107" spans="1:8" ht="34.5" customHeight="1" x14ac:dyDescent="0.25">
      <c r="A107" s="128"/>
      <c r="B107" s="55"/>
      <c r="C107" s="83"/>
      <c r="D107" s="64"/>
      <c r="E107" s="64"/>
      <c r="F107" s="110"/>
      <c r="G107" s="63" t="s">
        <v>77</v>
      </c>
      <c r="H107" s="68">
        <f>20907.4+3.6+6527</f>
        <v>27438</v>
      </c>
    </row>
    <row r="108" spans="1:8" ht="38.25" customHeight="1" x14ac:dyDescent="0.25">
      <c r="A108" s="128"/>
      <c r="B108" s="55"/>
      <c r="C108" s="83"/>
      <c r="D108" s="64"/>
      <c r="E108" s="64"/>
      <c r="F108" s="110"/>
      <c r="G108" s="63" t="s">
        <v>78</v>
      </c>
      <c r="H108" s="25">
        <f>367+355+809+809+223+1136</f>
        <v>3699</v>
      </c>
    </row>
    <row r="109" spans="1:8" ht="135.75" customHeight="1" x14ac:dyDescent="0.25">
      <c r="A109" s="129"/>
      <c r="B109" s="59"/>
      <c r="C109" s="84"/>
      <c r="D109" s="58"/>
      <c r="E109" s="58"/>
      <c r="F109" s="135"/>
      <c r="G109" s="63" t="s">
        <v>79</v>
      </c>
      <c r="H109" s="68">
        <f>78+130</f>
        <v>208</v>
      </c>
    </row>
    <row r="110" spans="1:8" ht="56.25" customHeight="1" x14ac:dyDescent="0.25">
      <c r="A110" s="36" t="s">
        <v>51</v>
      </c>
      <c r="B110" s="37" t="s">
        <v>52</v>
      </c>
      <c r="C110" s="14" t="s">
        <v>48</v>
      </c>
      <c r="D110" s="63"/>
      <c r="E110" s="63"/>
      <c r="F110" s="15"/>
      <c r="G110" s="63"/>
      <c r="H110" s="25">
        <v>0</v>
      </c>
    </row>
    <row r="111" spans="1:8" ht="87.75" customHeight="1" x14ac:dyDescent="0.25">
      <c r="A111" s="36" t="s">
        <v>72</v>
      </c>
      <c r="B111" s="59" t="s">
        <v>73</v>
      </c>
      <c r="C111" s="14" t="s">
        <v>53</v>
      </c>
      <c r="D111" s="58"/>
      <c r="E111" s="58"/>
      <c r="F111" s="50"/>
      <c r="G111" s="58" t="s">
        <v>74</v>
      </c>
      <c r="H111" s="25">
        <v>0</v>
      </c>
    </row>
    <row r="112" spans="1:8" ht="112.5" customHeight="1" x14ac:dyDescent="0.25">
      <c r="A112" s="48" t="s">
        <v>2</v>
      </c>
      <c r="B112" s="35" t="s">
        <v>33</v>
      </c>
      <c r="C112" s="62"/>
      <c r="D112" s="58"/>
      <c r="E112" s="58"/>
      <c r="F112" s="70" t="s">
        <v>28</v>
      </c>
      <c r="G112" s="20"/>
      <c r="H112" s="78">
        <f>H114+H115</f>
        <v>954</v>
      </c>
    </row>
    <row r="113" spans="1:8" ht="25.5" customHeight="1" x14ac:dyDescent="0.25">
      <c r="A113" s="36" t="s">
        <v>24</v>
      </c>
      <c r="B113" s="9" t="s">
        <v>12</v>
      </c>
      <c r="C113" s="15"/>
      <c r="D113" s="63"/>
      <c r="E113" s="63"/>
      <c r="F113" s="27"/>
      <c r="G113" s="63"/>
      <c r="H113" s="25"/>
    </row>
    <row r="114" spans="1:8" ht="38.25" customHeight="1" x14ac:dyDescent="0.25">
      <c r="A114" s="54"/>
      <c r="B114" s="86" t="s">
        <v>30</v>
      </c>
      <c r="C114" s="141" t="s">
        <v>10</v>
      </c>
      <c r="D114" s="123" t="s">
        <v>70</v>
      </c>
      <c r="E114" s="123" t="s">
        <v>71</v>
      </c>
      <c r="F114" s="139" t="s">
        <v>29</v>
      </c>
      <c r="G114" s="102"/>
      <c r="H114" s="69"/>
    </row>
    <row r="115" spans="1:8" x14ac:dyDescent="0.25">
      <c r="A115" s="54"/>
      <c r="B115" s="86"/>
      <c r="C115" s="141"/>
      <c r="D115" s="123"/>
      <c r="E115" s="123"/>
      <c r="F115" s="139"/>
      <c r="G115" s="116" t="s">
        <v>85</v>
      </c>
      <c r="H115" s="136">
        <v>954</v>
      </c>
    </row>
    <row r="116" spans="1:8" ht="58.5" customHeight="1" x14ac:dyDescent="0.25">
      <c r="A116" s="72"/>
      <c r="B116" s="90"/>
      <c r="C116" s="142"/>
      <c r="D116" s="121"/>
      <c r="E116" s="121"/>
      <c r="F116" s="140"/>
      <c r="G116" s="124"/>
      <c r="H116" s="137"/>
    </row>
    <row r="117" spans="1:8" x14ac:dyDescent="0.25">
      <c r="A117" s="159" t="s">
        <v>25</v>
      </c>
      <c r="B117" s="160" t="s">
        <v>31</v>
      </c>
      <c r="C117" s="145" t="s">
        <v>10</v>
      </c>
      <c r="D117" s="85"/>
      <c r="E117" s="85"/>
      <c r="F117" s="138"/>
      <c r="G117" s="116"/>
      <c r="H117" s="68"/>
    </row>
    <row r="118" spans="1:8" x14ac:dyDescent="0.25">
      <c r="A118" s="159"/>
      <c r="B118" s="160"/>
      <c r="C118" s="141"/>
      <c r="D118" s="86"/>
      <c r="E118" s="86"/>
      <c r="F118" s="139"/>
      <c r="G118" s="117"/>
      <c r="H118" s="41"/>
    </row>
    <row r="119" spans="1:8" x14ac:dyDescent="0.25">
      <c r="A119" s="159"/>
      <c r="B119" s="160"/>
      <c r="C119" s="141"/>
      <c r="D119" s="86"/>
      <c r="E119" s="86"/>
      <c r="F119" s="139"/>
      <c r="G119" s="117"/>
      <c r="H119" s="41"/>
    </row>
    <row r="120" spans="1:8" ht="48" customHeight="1" x14ac:dyDescent="0.25">
      <c r="A120" s="159"/>
      <c r="B120" s="160"/>
      <c r="C120" s="142"/>
      <c r="D120" s="86"/>
      <c r="E120" s="86"/>
      <c r="F120" s="140"/>
      <c r="G120" s="124"/>
      <c r="H120" s="69"/>
    </row>
    <row r="121" spans="1:8" x14ac:dyDescent="0.25">
      <c r="A121" s="130" t="s">
        <v>26</v>
      </c>
      <c r="B121" s="109" t="s">
        <v>37</v>
      </c>
      <c r="C121" s="145" t="s">
        <v>10</v>
      </c>
      <c r="D121" s="85"/>
      <c r="E121" s="85"/>
      <c r="F121" s="138"/>
      <c r="G121" s="116"/>
      <c r="H121" s="136"/>
    </row>
    <row r="122" spans="1:8" ht="38.25" customHeight="1" x14ac:dyDescent="0.25">
      <c r="A122" s="131"/>
      <c r="B122" s="132"/>
      <c r="C122" s="142"/>
      <c r="D122" s="90"/>
      <c r="E122" s="90"/>
      <c r="F122" s="140"/>
      <c r="G122" s="124"/>
      <c r="H122" s="137"/>
    </row>
    <row r="123" spans="1:8" ht="24.75" customHeight="1" x14ac:dyDescent="0.25">
      <c r="A123" s="111" t="s">
        <v>11</v>
      </c>
      <c r="B123" s="101" t="s">
        <v>32</v>
      </c>
      <c r="C123" s="143" t="s">
        <v>47</v>
      </c>
      <c r="D123" s="124" t="s">
        <v>70</v>
      </c>
      <c r="E123" s="124" t="s">
        <v>82</v>
      </c>
      <c r="F123" s="109" t="s">
        <v>95</v>
      </c>
      <c r="G123" s="124"/>
      <c r="H123" s="133">
        <f>H126+H127+H130+H134+H135+H139</f>
        <v>110922.1</v>
      </c>
    </row>
    <row r="124" spans="1:8" ht="9.75" customHeight="1" x14ac:dyDescent="0.25">
      <c r="A124" s="112"/>
      <c r="B124" s="107" t="s">
        <v>27</v>
      </c>
      <c r="C124" s="144"/>
      <c r="D124" s="125"/>
      <c r="E124" s="125"/>
      <c r="F124" s="110"/>
      <c r="G124" s="125"/>
      <c r="H124" s="134"/>
    </row>
    <row r="125" spans="1:8" x14ac:dyDescent="0.25">
      <c r="A125" s="112"/>
      <c r="B125" s="108"/>
      <c r="C125" s="42" t="s">
        <v>49</v>
      </c>
      <c r="D125" s="23"/>
      <c r="E125" s="23"/>
      <c r="F125" s="110"/>
      <c r="G125" s="63"/>
      <c r="H125" s="25"/>
    </row>
    <row r="126" spans="1:8" ht="32.25" customHeight="1" x14ac:dyDescent="0.25">
      <c r="A126" s="112"/>
      <c r="B126" s="108"/>
      <c r="C126" s="43" t="s">
        <v>59</v>
      </c>
      <c r="D126" s="38"/>
      <c r="E126" s="38"/>
      <c r="F126" s="110"/>
      <c r="G126" s="63" t="s">
        <v>76</v>
      </c>
      <c r="H126" s="46">
        <v>19094.2</v>
      </c>
    </row>
    <row r="127" spans="1:8" ht="35.25" customHeight="1" x14ac:dyDescent="0.25">
      <c r="A127" s="112"/>
      <c r="B127" s="108"/>
      <c r="C127" s="44" t="s">
        <v>87</v>
      </c>
      <c r="D127" s="24"/>
      <c r="E127" s="24"/>
      <c r="F127" s="110"/>
      <c r="G127" s="63"/>
      <c r="H127" s="46">
        <f>H128+H129</f>
        <v>21935.7</v>
      </c>
    </row>
    <row r="128" spans="1:8" ht="26.25" customHeight="1" x14ac:dyDescent="0.25">
      <c r="A128" s="112"/>
      <c r="B128" s="108"/>
      <c r="C128" s="163" t="s">
        <v>88</v>
      </c>
      <c r="D128" s="165"/>
      <c r="E128" s="165"/>
      <c r="F128" s="110"/>
      <c r="G128" s="63" t="s">
        <v>76</v>
      </c>
      <c r="H128" s="39">
        <f>1400+20477.2</f>
        <v>21877.200000000001</v>
      </c>
    </row>
    <row r="129" spans="1:8" ht="23.25" customHeight="1" x14ac:dyDescent="0.25">
      <c r="A129" s="112"/>
      <c r="B129" s="108"/>
      <c r="C129" s="164"/>
      <c r="D129" s="166"/>
      <c r="E129" s="166"/>
      <c r="F129" s="110"/>
      <c r="G129" s="63" t="s">
        <v>86</v>
      </c>
      <c r="H129" s="39">
        <v>58.5</v>
      </c>
    </row>
    <row r="130" spans="1:8" ht="32.25" customHeight="1" x14ac:dyDescent="0.25">
      <c r="A130" s="112"/>
      <c r="B130" s="86"/>
      <c r="C130" s="45" t="s">
        <v>60</v>
      </c>
      <c r="D130" s="29"/>
      <c r="E130" s="29"/>
      <c r="F130" s="91"/>
      <c r="G130" s="63"/>
      <c r="H130" s="46">
        <f>H132+H133</f>
        <v>19248.199999999997</v>
      </c>
    </row>
    <row r="131" spans="1:8" ht="32.25" customHeight="1" x14ac:dyDescent="0.25">
      <c r="A131" s="112"/>
      <c r="B131" s="86"/>
      <c r="C131" s="100" t="s">
        <v>88</v>
      </c>
      <c r="D131" s="23"/>
      <c r="E131" s="23"/>
      <c r="F131" s="92"/>
      <c r="G131" s="63"/>
      <c r="H131" s="46"/>
    </row>
    <row r="132" spans="1:8" ht="21.75" customHeight="1" x14ac:dyDescent="0.25">
      <c r="A132" s="112"/>
      <c r="B132" s="86"/>
      <c r="C132" s="163"/>
      <c r="D132" s="165"/>
      <c r="E132" s="165"/>
      <c r="F132" s="92"/>
      <c r="G132" s="63" t="s">
        <v>76</v>
      </c>
      <c r="H132" s="39">
        <v>18933.599999999999</v>
      </c>
    </row>
    <row r="133" spans="1:8" ht="22.5" customHeight="1" x14ac:dyDescent="0.25">
      <c r="A133" s="112"/>
      <c r="B133" s="90"/>
      <c r="C133" s="167"/>
      <c r="D133" s="168"/>
      <c r="E133" s="168"/>
      <c r="F133" s="93"/>
      <c r="G133" s="63" t="s">
        <v>86</v>
      </c>
      <c r="H133" s="39">
        <v>314.60000000000002</v>
      </c>
    </row>
    <row r="134" spans="1:8" ht="36.75" customHeight="1" x14ac:dyDescent="0.25">
      <c r="A134" s="112"/>
      <c r="B134" s="86"/>
      <c r="C134" s="28" t="s">
        <v>61</v>
      </c>
      <c r="D134" s="29"/>
      <c r="E134" s="29"/>
      <c r="F134" s="91"/>
      <c r="G134" s="63" t="s">
        <v>76</v>
      </c>
      <c r="H134" s="46">
        <v>19746.5</v>
      </c>
    </row>
    <row r="135" spans="1:8" ht="32.25" customHeight="1" x14ac:dyDescent="0.25">
      <c r="A135" s="112"/>
      <c r="B135" s="86"/>
      <c r="C135" s="28" t="s">
        <v>62</v>
      </c>
      <c r="D135" s="29"/>
      <c r="E135" s="29"/>
      <c r="F135" s="92"/>
      <c r="G135" s="63"/>
      <c r="H135" s="46">
        <f>H137+H138</f>
        <v>23245.5</v>
      </c>
    </row>
    <row r="136" spans="1:8" ht="23.25" customHeight="1" x14ac:dyDescent="0.25">
      <c r="A136" s="112"/>
      <c r="B136" s="86"/>
      <c r="C136" s="74" t="s">
        <v>88</v>
      </c>
      <c r="D136" s="23"/>
      <c r="E136" s="23"/>
      <c r="F136" s="92"/>
      <c r="G136" s="63"/>
      <c r="H136" s="46"/>
    </row>
    <row r="137" spans="1:8" ht="26.25" customHeight="1" x14ac:dyDescent="0.25">
      <c r="A137" s="112"/>
      <c r="B137" s="86"/>
      <c r="C137" s="169"/>
      <c r="D137" s="23"/>
      <c r="E137" s="165"/>
      <c r="F137" s="92"/>
      <c r="G137" s="63" t="s">
        <v>76</v>
      </c>
      <c r="H137" s="39">
        <v>22883.7</v>
      </c>
    </row>
    <row r="138" spans="1:8" ht="20.25" customHeight="1" x14ac:dyDescent="0.25">
      <c r="A138" s="112"/>
      <c r="B138" s="86"/>
      <c r="C138" s="170"/>
      <c r="D138" s="51"/>
      <c r="E138" s="166"/>
      <c r="F138" s="92"/>
      <c r="G138" s="63" t="s">
        <v>86</v>
      </c>
      <c r="H138" s="39">
        <v>361.8</v>
      </c>
    </row>
    <row r="139" spans="1:8" ht="38.25" customHeight="1" x14ac:dyDescent="0.25">
      <c r="A139" s="113"/>
      <c r="B139" s="90"/>
      <c r="C139" s="28" t="s">
        <v>100</v>
      </c>
      <c r="D139" s="29"/>
      <c r="E139" s="29"/>
      <c r="F139" s="93"/>
      <c r="G139" s="63" t="s">
        <v>76</v>
      </c>
      <c r="H139" s="39">
        <v>7652</v>
      </c>
    </row>
    <row r="140" spans="1:8" x14ac:dyDescent="0.25">
      <c r="H140" s="40"/>
    </row>
    <row r="141" spans="1:8" ht="16.5" customHeight="1" x14ac:dyDescent="0.25"/>
    <row r="142" spans="1:8" ht="24" customHeight="1" x14ac:dyDescent="0.25">
      <c r="A142" s="146" t="s">
        <v>54</v>
      </c>
      <c r="B142" s="146"/>
    </row>
    <row r="143" spans="1:8" x14ac:dyDescent="0.25">
      <c r="A143" s="146">
        <v>2283081</v>
      </c>
      <c r="B143" s="146"/>
      <c r="G143" s="34"/>
    </row>
    <row r="144" spans="1:8" x14ac:dyDescent="0.25">
      <c r="G144" s="34"/>
    </row>
    <row r="145" spans="7:7" x14ac:dyDescent="0.25">
      <c r="G145" s="34"/>
    </row>
    <row r="146" spans="7:7" x14ac:dyDescent="0.25">
      <c r="G146" s="34"/>
    </row>
    <row r="147" spans="7:7" x14ac:dyDescent="0.25">
      <c r="G147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</sheetData>
  <mergeCells count="113">
    <mergeCell ref="C128:C129"/>
    <mergeCell ref="D128:D129"/>
    <mergeCell ref="E128:E129"/>
    <mergeCell ref="C132:C133"/>
    <mergeCell ref="D132:D133"/>
    <mergeCell ref="E132:E133"/>
    <mergeCell ref="C137:C138"/>
    <mergeCell ref="E137:E138"/>
    <mergeCell ref="A107:A109"/>
    <mergeCell ref="H104:H105"/>
    <mergeCell ref="F91:F92"/>
    <mergeCell ref="A104:A106"/>
    <mergeCell ref="B104:B106"/>
    <mergeCell ref="A93:A95"/>
    <mergeCell ref="B97:B103"/>
    <mergeCell ref="A97:A103"/>
    <mergeCell ref="F97:F103"/>
    <mergeCell ref="F93:F96"/>
    <mergeCell ref="G2:H2"/>
    <mergeCell ref="G4:H4"/>
    <mergeCell ref="C62:C63"/>
    <mergeCell ref="D62:D63"/>
    <mergeCell ref="E62:E63"/>
    <mergeCell ref="C72:C73"/>
    <mergeCell ref="D72:D73"/>
    <mergeCell ref="E72:E73"/>
    <mergeCell ref="E55:E57"/>
    <mergeCell ref="A7:H7"/>
    <mergeCell ref="H10:H12"/>
    <mergeCell ref="D16:D17"/>
    <mergeCell ref="E16:E17"/>
    <mergeCell ref="D24:D25"/>
    <mergeCell ref="D55:D57"/>
    <mergeCell ref="D49:D52"/>
    <mergeCell ref="E49:E52"/>
    <mergeCell ref="D39:D40"/>
    <mergeCell ref="E39:E40"/>
    <mergeCell ref="D43:D44"/>
    <mergeCell ref="A9:H9"/>
    <mergeCell ref="A16:A22"/>
    <mergeCell ref="B16:B22"/>
    <mergeCell ref="A143:B143"/>
    <mergeCell ref="E43:E44"/>
    <mergeCell ref="G3:H3"/>
    <mergeCell ref="G10:G12"/>
    <mergeCell ref="E24:E25"/>
    <mergeCell ref="D29:D32"/>
    <mergeCell ref="E29:E32"/>
    <mergeCell ref="D34:D36"/>
    <mergeCell ref="E34:E36"/>
    <mergeCell ref="A10:A12"/>
    <mergeCell ref="B10:B12"/>
    <mergeCell ref="C10:C12"/>
    <mergeCell ref="F10:F12"/>
    <mergeCell ref="D11:D12"/>
    <mergeCell ref="E11:E12"/>
    <mergeCell ref="C80:C81"/>
    <mergeCell ref="D80:D81"/>
    <mergeCell ref="C76:C77"/>
    <mergeCell ref="H91:H92"/>
    <mergeCell ref="A91:A92"/>
    <mergeCell ref="A142:B142"/>
    <mergeCell ref="G91:G92"/>
    <mergeCell ref="A117:A120"/>
    <mergeCell ref="B117:B120"/>
    <mergeCell ref="B121:B122"/>
    <mergeCell ref="E80:E81"/>
    <mergeCell ref="D76:D77"/>
    <mergeCell ref="E76:E77"/>
    <mergeCell ref="E88:E90"/>
    <mergeCell ref="G123:G124"/>
    <mergeCell ref="G115:G116"/>
    <mergeCell ref="H123:H124"/>
    <mergeCell ref="G104:G105"/>
    <mergeCell ref="F104:F109"/>
    <mergeCell ref="H121:H122"/>
    <mergeCell ref="G117:G120"/>
    <mergeCell ref="F117:F120"/>
    <mergeCell ref="H115:H116"/>
    <mergeCell ref="F114:F116"/>
    <mergeCell ref="F121:F122"/>
    <mergeCell ref="G121:G122"/>
    <mergeCell ref="C114:C116"/>
    <mergeCell ref="C123:C124"/>
    <mergeCell ref="D123:D124"/>
    <mergeCell ref="D114:D116"/>
    <mergeCell ref="C121:C122"/>
    <mergeCell ref="C117:C120"/>
    <mergeCell ref="B93:B95"/>
    <mergeCell ref="B8:H8"/>
    <mergeCell ref="B124:B129"/>
    <mergeCell ref="F123:F129"/>
    <mergeCell ref="F59:F68"/>
    <mergeCell ref="A123:A139"/>
    <mergeCell ref="C84:C85"/>
    <mergeCell ref="D84:D85"/>
    <mergeCell ref="E84:E85"/>
    <mergeCell ref="C88:C90"/>
    <mergeCell ref="D88:D90"/>
    <mergeCell ref="C68:C69"/>
    <mergeCell ref="D68:D69"/>
    <mergeCell ref="E68:E69"/>
    <mergeCell ref="B91:B92"/>
    <mergeCell ref="C95:C96"/>
    <mergeCell ref="D95:D96"/>
    <mergeCell ref="E95:E96"/>
    <mergeCell ref="E114:E116"/>
    <mergeCell ref="E123:E124"/>
    <mergeCell ref="F16:F22"/>
    <mergeCell ref="B23:B46"/>
    <mergeCell ref="A23:A46"/>
    <mergeCell ref="F23:F46"/>
    <mergeCell ref="A121:A122"/>
  </mergeCells>
  <pageMargins left="0.35433070866141736" right="0.15748031496062992" top="0.35433070866141736" bottom="0" header="0.15748031496062992" footer="0.15748031496062992"/>
  <pageSetup paperSize="9" scale="80" orientation="landscape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01.01.2017</vt:lpstr>
      <vt:lpstr>'01.01.2017'!Заголовки_для_печати</vt:lpstr>
      <vt:lpstr>'01.01.2017'!Область_печати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2017-01-19T12:58:17Z</cp:lastPrinted>
  <dcterms:created xsi:type="dcterms:W3CDTF">2005-05-11T09:34:44Z</dcterms:created>
  <dcterms:modified xsi:type="dcterms:W3CDTF">2019-12-23T14:11:00Z</dcterms:modified>
</cp:coreProperties>
</file>