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1340" windowHeight="6795" tabRatio="694"/>
  </bookViews>
  <sheets>
    <sheet name="01.01" sheetId="49" r:id="rId1"/>
  </sheets>
  <definedNames>
    <definedName name="_xlnm.Print_Titles" localSheetId="0">'01.01'!$10:$12</definedName>
  </definedNames>
  <calcPr calcId="145621"/>
</workbook>
</file>

<file path=xl/calcChain.xml><?xml version="1.0" encoding="utf-8"?>
<calcChain xmlns="http://schemas.openxmlformats.org/spreadsheetml/2006/main">
  <c r="H167" i="49" l="1"/>
  <c r="H133" i="49" l="1"/>
  <c r="H129" i="49"/>
  <c r="H120" i="49"/>
  <c r="H119" i="49" s="1"/>
  <c r="H108" i="49"/>
  <c r="H95" i="49"/>
  <c r="H87" i="49"/>
  <c r="H81" i="49"/>
  <c r="H75" i="49"/>
  <c r="H65" i="49"/>
  <c r="H57" i="49"/>
  <c r="H53" i="49"/>
  <c r="H49" i="49"/>
  <c r="H50" i="49"/>
  <c r="H45" i="49"/>
  <c r="H39" i="49"/>
  <c r="H41" i="49"/>
  <c r="H34" i="49"/>
  <c r="H25" i="49"/>
  <c r="H20" i="49"/>
  <c r="H126" i="49" l="1"/>
  <c r="H115" i="49"/>
  <c r="H61" i="49"/>
  <c r="H51" i="49"/>
  <c r="H30" i="49"/>
  <c r="H24" i="49"/>
  <c r="H82" i="49"/>
  <c r="H113" i="49" l="1"/>
  <c r="H96" i="49" l="1"/>
  <c r="H37" i="49" l="1"/>
  <c r="H69" i="49"/>
  <c r="H111" i="49"/>
  <c r="H76" i="49"/>
  <c r="H109" i="49"/>
  <c r="H17" i="49"/>
  <c r="H101" i="49"/>
  <c r="H89" i="49" l="1"/>
  <c r="H42" i="49" l="1"/>
  <c r="H46" i="49" l="1"/>
  <c r="H55" i="49"/>
  <c r="H150" i="49"/>
  <c r="H28" i="49" l="1"/>
  <c r="H130" i="49"/>
  <c r="H16" i="49" l="1"/>
  <c r="H67" i="49"/>
  <c r="H59" i="49" s="1"/>
  <c r="H14" i="49" l="1"/>
  <c r="H13" i="49" s="1"/>
</calcChain>
</file>

<file path=xl/sharedStrings.xml><?xml version="1.0" encoding="utf-8"?>
<sst xmlns="http://schemas.openxmlformats.org/spreadsheetml/2006/main" count="238" uniqueCount="111">
  <si>
    <t>№ п/п</t>
  </si>
  <si>
    <t>1</t>
  </si>
  <si>
    <t>2</t>
  </si>
  <si>
    <t>х</t>
  </si>
  <si>
    <t>Срок</t>
  </si>
  <si>
    <t xml:space="preserve">начала реализации
мероприятия в очередном финансовом году </t>
  </si>
  <si>
    <t xml:space="preserve">окончания реализации
мероприятия
в очередном финансовом году  </t>
  </si>
  <si>
    <t>Наименование подпрограммы,  основного мероприятия, мероприятия</t>
  </si>
  <si>
    <t xml:space="preserve">Ожидаемый непосредственный результат (краткое описание) от реализации подпрограммы, основного мероприятия, мероприятия в очередном финансовом году </t>
  </si>
  <si>
    <t>Исполнитель мероприятия (структурное подразделение администрации городского округа город Воронеж, иной главный распорядитель средств бюджета городского округа город Воронеж), Ф.И.О., должность исполнителя)</t>
  </si>
  <si>
    <t>Управление транспорта</t>
  </si>
  <si>
    <t>3</t>
  </si>
  <si>
    <t>Мероприятия: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</si>
  <si>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</si>
  <si>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</si>
  <si>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службы Заказчика</t>
  </si>
  <si>
    <t>Муниципальная программа "Развитие транспортной системы"</t>
  </si>
  <si>
    <t>1.1</t>
  </si>
  <si>
    <t>1.2</t>
  </si>
  <si>
    <t>1.3</t>
  </si>
  <si>
    <t>1.4</t>
  </si>
  <si>
    <t>1.5</t>
  </si>
  <si>
    <t>1.6</t>
  </si>
  <si>
    <t>Содержание автомобильных дорог городского округа город Воронеж  и искусственных сооружений на них</t>
  </si>
  <si>
    <t>2.1</t>
  </si>
  <si>
    <t>2.2</t>
  </si>
  <si>
    <t>2.3</t>
  </si>
  <si>
    <t>Содание устойчивой и эффективной системы функционирования пассажирского транспорта, восстановление муниципального транспорта</t>
  </si>
  <si>
    <t>Увеличение удельного веса муниципального транспорта в общем объеме перевозок, уменьшение убытков от работы электро и автотранспорта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</si>
  <si>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</si>
  <si>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</si>
  <si>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Основное мероприятие 1</t>
  </si>
  <si>
    <t xml:space="preserve">Подпрограмма 2"Развитие городского пассажирского транспорта"  </t>
  </si>
  <si>
    <t xml:space="preserve"> Подпрограмма 1 "Развитие  дорожного хозяйства"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</si>
  <si>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</si>
  <si>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</si>
  <si>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Совершенствование системы контроля, управления пассажирским транспортом</t>
  </si>
  <si>
    <t xml:space="preserve">Управление дорожного хозяйства          </t>
  </si>
  <si>
    <t xml:space="preserve">Управление дорожного хозяйства         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</si>
  <si>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</si>
  <si>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</si>
  <si>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</si>
  <si>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</si>
  <si>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>Управа Ленинского района</t>
  </si>
  <si>
    <t>Управа Центрального района</t>
  </si>
  <si>
    <t>"Утверждаю"</t>
  </si>
  <si>
    <t>Всего, в т.ч.</t>
  </si>
  <si>
    <t>Управление строительной политики</t>
  </si>
  <si>
    <t>из них:</t>
  </si>
  <si>
    <t xml:space="preserve">Повышение комплексной безопасности и устойчивости транспортной системы </t>
  </si>
  <si>
    <t>1.7</t>
  </si>
  <si>
    <t>Строительство  ливневой канализации  по ул.Калачеевской</t>
  </si>
  <si>
    <t>Управление дорожного хозяйства</t>
  </si>
  <si>
    <t>Всего по районам:</t>
  </si>
  <si>
    <t>Уточненные плановые бюджетные ассигнования на очередной финансовый год тыс.руб.</t>
  </si>
  <si>
    <t>Управа Железнодорожного района, всего</t>
  </si>
  <si>
    <t>Управа Левобережного района, всего</t>
  </si>
  <si>
    <t>Управа Ленинского района, всего</t>
  </si>
  <si>
    <t>Управа Советского района, всего</t>
  </si>
  <si>
    <t>Поддержание надлежащего технического состояния автомобильных дорог и искусственных сооружений на них,обеспечение безопасности дорожного движения</t>
  </si>
  <si>
    <t>Развитие современной улично-дорожной сети городского округа город Воронеж</t>
  </si>
  <si>
    <t>0409 24100S8660 600</t>
  </si>
  <si>
    <t>0409 24100S8660 200</t>
  </si>
  <si>
    <t>0409 24100S8660 800</t>
  </si>
  <si>
    <t xml:space="preserve">КБК (бюджет городского округа город Воронеж)
</t>
  </si>
  <si>
    <t>0409 2410080240 200</t>
  </si>
  <si>
    <t>0409 2410080240 600</t>
  </si>
  <si>
    <t>0409 2410000590 100</t>
  </si>
  <si>
    <t>0409 2410000590 200</t>
  </si>
  <si>
    <t>0409 2410000590 800</t>
  </si>
  <si>
    <t>0409 2410080250 800</t>
  </si>
  <si>
    <t>0409 2410080240 400</t>
  </si>
  <si>
    <t>0409 24000S8660 200</t>
  </si>
  <si>
    <t>Управа Коминтерновского района,всего</t>
  </si>
  <si>
    <t>в том числе:</t>
  </si>
  <si>
    <t>0409 2410080240 800</t>
  </si>
  <si>
    <t>0409 24100S8660 400</t>
  </si>
  <si>
    <t>Восстановление транспортно-эксплуатационных характеристик автомобильных дорог, повышение безопасности дорожного движения</t>
  </si>
  <si>
    <t>Сокращение доли автомобильных дорог, на которых осуществляется движение в режиме перегрузки</t>
  </si>
  <si>
    <t>Обновление парка техники способствует увеличению эффективности круглогодичной уборки городских дорог, улиц и тротуаров от снега и мусора</t>
  </si>
  <si>
    <t>Повышение комфортности проживания граждан</t>
  </si>
  <si>
    <t>0409 2400120540 200</t>
  </si>
  <si>
    <t>0408 2410000590 600</t>
  </si>
  <si>
    <t xml:space="preserve">Управа Центрального района, всего </t>
  </si>
  <si>
    <t>Управа Коминтерновского района, всего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</si>
  <si>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</si>
  <si>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0409 24100S8880 200</t>
  </si>
  <si>
    <t>0409 24100S8770 200</t>
  </si>
  <si>
    <t>01.01.2017</t>
  </si>
  <si>
    <t>31.12.2017</t>
  </si>
  <si>
    <t>_______________ О.В. Котов</t>
  </si>
  <si>
    <t>0412 24100S8770 200</t>
  </si>
  <si>
    <t>1.8</t>
  </si>
  <si>
    <t>0409 2400181550 200</t>
  </si>
  <si>
    <t>0409 2410080200 600</t>
  </si>
  <si>
    <t>2.4</t>
  </si>
  <si>
    <t>Создание системы скоростного рельсового пассажирского транспорта</t>
  </si>
  <si>
    <t>0409 2420081300 200</t>
  </si>
  <si>
    <t>бюджет городского округа город Воронеж</t>
  </si>
  <si>
    <t>Финансовое обеспечение муниципального заказчика в сфере дорожного хозяйства (МКУ "ГДДХ и Б")</t>
  </si>
  <si>
    <t>0408 2420081300 800</t>
  </si>
  <si>
    <t>04909 2410080240 200</t>
  </si>
  <si>
    <t>Руководитель управления   дорожного хозяйства</t>
  </si>
  <si>
    <t>0409 24100S8660600</t>
  </si>
  <si>
    <t>"   "                     2018 года</t>
  </si>
  <si>
    <t xml:space="preserve">План реализации муниципальной программы городского округа город Воронеж "Развитие транспортной системы" на 2018 год                                                        </t>
  </si>
  <si>
    <t>0409 2410080250 200</t>
  </si>
  <si>
    <t>0409 24100S8620 200</t>
  </si>
  <si>
    <t>Основное мероприятие 2</t>
  </si>
  <si>
    <t>1006 24100S1480 600</t>
  </si>
  <si>
    <t>Создание доступной среды жизнедеятельности для инвалидов и маломобидбных групп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</si>
</sst>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199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Continuous" vertical="center" wrapText="1"/>
    </xf>
    <xf numFmtId="0" fontId="2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9" fontId="2" fillId="2" borderId="3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center" wrapText="1"/>
    </xf>
    <xf numFmtId="14" fontId="2" fillId="2" borderId="3" xfId="0" applyNumberFormat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top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/>
    <xf numFmtId="0" fontId="3" fillId="2" borderId="0" xfId="0" applyFont="1" applyFill="1" applyAlignment="1"/>
    <xf numFmtId="49" fontId="2" fillId="2" borderId="1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vertical="top"/>
    </xf>
    <xf numFmtId="49" fontId="2" fillId="2" borderId="4" xfId="0" applyNumberFormat="1" applyFont="1" applyFill="1" applyBorder="1" applyAlignment="1">
      <alignment vertical="top"/>
    </xf>
    <xf numFmtId="49" fontId="2" fillId="2" borderId="2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9" fontId="5" fillId="2" borderId="4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49" fontId="6" fillId="2" borderId="0" xfId="0" applyNumberFormat="1" applyFont="1" applyFill="1" applyAlignment="1">
      <alignment vertical="center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left" vertical="top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tabSelected="1" view="pageLayout" zoomScale="75" zoomScaleNormal="100" zoomScaleSheetLayoutView="75" zoomScalePageLayoutView="75" workbookViewId="0">
      <selection activeCell="N12" sqref="N12:N14"/>
    </sheetView>
  </sheetViews>
  <sheetFormatPr defaultRowHeight="15.75" x14ac:dyDescent="0.25"/>
  <cols>
    <col min="1" max="1" width="8.7109375" style="1" customWidth="1"/>
    <col min="2" max="2" width="31.140625" style="2" customWidth="1"/>
    <col min="3" max="3" width="34.28515625" style="2" customWidth="1"/>
    <col min="4" max="4" width="13.28515625" style="11" customWidth="1"/>
    <col min="5" max="5" width="13.140625" style="11" customWidth="1"/>
    <col min="6" max="6" width="29.85546875" style="3" customWidth="1"/>
    <col min="7" max="7" width="23.5703125" style="32" customWidth="1"/>
    <col min="8" max="8" width="21.85546875" style="32" customWidth="1"/>
    <col min="9" max="16384" width="9.140625" style="2"/>
  </cols>
  <sheetData>
    <row r="1" spans="1:8" ht="3.75" customHeight="1" x14ac:dyDescent="0.25"/>
    <row r="2" spans="1:8" ht="30.75" customHeight="1" x14ac:dyDescent="0.25"/>
    <row r="3" spans="1:8" s="5" customFormat="1" ht="27" customHeight="1" x14ac:dyDescent="0.3">
      <c r="A3" s="4"/>
      <c r="D3" s="12"/>
      <c r="E3" s="12"/>
      <c r="F3" s="54"/>
      <c r="G3" s="176" t="s">
        <v>45</v>
      </c>
      <c r="H3" s="176"/>
    </row>
    <row r="4" spans="1:8" s="5" customFormat="1" ht="51.75" customHeight="1" x14ac:dyDescent="0.3">
      <c r="A4" s="4"/>
      <c r="D4" s="12"/>
      <c r="E4" s="12"/>
      <c r="F4" s="54"/>
      <c r="G4" s="181" t="s">
        <v>102</v>
      </c>
      <c r="H4" s="181"/>
    </row>
    <row r="5" spans="1:8" s="5" customFormat="1" ht="17.25" customHeight="1" x14ac:dyDescent="0.3">
      <c r="A5" s="4"/>
      <c r="D5" s="12"/>
      <c r="E5" s="12"/>
      <c r="F5" s="55"/>
      <c r="G5" s="177" t="s">
        <v>90</v>
      </c>
      <c r="H5" s="177"/>
    </row>
    <row r="6" spans="1:8" s="5" customFormat="1" ht="23.25" customHeight="1" x14ac:dyDescent="0.3">
      <c r="A6" s="4"/>
      <c r="D6" s="12"/>
      <c r="E6" s="12"/>
      <c r="F6" s="56"/>
      <c r="G6" s="56" t="s">
        <v>104</v>
      </c>
      <c r="H6" s="57"/>
    </row>
    <row r="7" spans="1:8" s="5" customFormat="1" ht="10.5" customHeight="1" x14ac:dyDescent="0.3">
      <c r="A7" s="4"/>
      <c r="D7" s="12"/>
      <c r="E7" s="12"/>
      <c r="F7" s="54"/>
      <c r="G7" s="33"/>
      <c r="H7" s="33"/>
    </row>
    <row r="8" spans="1:8" ht="33" customHeight="1" x14ac:dyDescent="0.25">
      <c r="A8" s="121" t="s">
        <v>105</v>
      </c>
      <c r="B8" s="121"/>
      <c r="C8" s="121"/>
      <c r="D8" s="121"/>
      <c r="E8" s="121"/>
      <c r="F8" s="121"/>
      <c r="G8" s="121"/>
      <c r="H8" s="121"/>
    </row>
    <row r="9" spans="1:8" ht="52.5" customHeight="1" x14ac:dyDescent="0.35">
      <c r="A9" s="174" t="s">
        <v>98</v>
      </c>
      <c r="B9" s="175"/>
      <c r="C9" s="175"/>
      <c r="D9" s="175"/>
      <c r="E9" s="175"/>
      <c r="F9" s="175"/>
      <c r="G9" s="175"/>
      <c r="H9" s="175"/>
    </row>
    <row r="10" spans="1:8" s="7" customFormat="1" ht="21" customHeight="1" x14ac:dyDescent="0.25">
      <c r="A10" s="169" t="s">
        <v>0</v>
      </c>
      <c r="B10" s="172" t="s">
        <v>7</v>
      </c>
      <c r="C10" s="172" t="s">
        <v>9</v>
      </c>
      <c r="D10" s="6" t="s">
        <v>4</v>
      </c>
      <c r="E10" s="6"/>
      <c r="F10" s="172" t="s">
        <v>8</v>
      </c>
      <c r="G10" s="172" t="s">
        <v>64</v>
      </c>
      <c r="H10" s="163" t="s">
        <v>54</v>
      </c>
    </row>
    <row r="11" spans="1:8" x14ac:dyDescent="0.25">
      <c r="A11" s="170"/>
      <c r="B11" s="172"/>
      <c r="C11" s="172"/>
      <c r="D11" s="163" t="s">
        <v>5</v>
      </c>
      <c r="E11" s="163" t="s">
        <v>6</v>
      </c>
      <c r="F11" s="172"/>
      <c r="G11" s="172"/>
      <c r="H11" s="164"/>
    </row>
    <row r="12" spans="1:8" s="7" customFormat="1" ht="114.75" customHeight="1" x14ac:dyDescent="0.25">
      <c r="A12" s="171"/>
      <c r="B12" s="172"/>
      <c r="C12" s="172"/>
      <c r="D12" s="173"/>
      <c r="E12" s="173"/>
      <c r="F12" s="172"/>
      <c r="G12" s="172"/>
      <c r="H12" s="173"/>
    </row>
    <row r="13" spans="1:8" ht="51.75" customHeight="1" thickBot="1" x14ac:dyDescent="0.3">
      <c r="A13" s="65"/>
      <c r="B13" s="66" t="s">
        <v>16</v>
      </c>
      <c r="C13" s="67" t="s">
        <v>3</v>
      </c>
      <c r="D13" s="68" t="s">
        <v>3</v>
      </c>
      <c r="E13" s="67" t="s">
        <v>3</v>
      </c>
      <c r="F13" s="101" t="s">
        <v>49</v>
      </c>
      <c r="G13" s="67"/>
      <c r="H13" s="69">
        <f>H14+H138+H150+H167</f>
        <v>169472.66999999998</v>
      </c>
    </row>
    <row r="14" spans="1:8" ht="63.75" customHeight="1" x14ac:dyDescent="0.25">
      <c r="A14" s="48" t="s">
        <v>1</v>
      </c>
      <c r="B14" s="17" t="s">
        <v>33</v>
      </c>
      <c r="C14" s="19"/>
      <c r="D14" s="18"/>
      <c r="E14" s="18"/>
      <c r="F14" s="26" t="s">
        <v>60</v>
      </c>
      <c r="G14" s="18"/>
      <c r="H14" s="31">
        <f>H16+H59+H109+H111+H115+H130+H136+H137</f>
        <v>164717.66999999998</v>
      </c>
    </row>
    <row r="15" spans="1:8" ht="18" customHeight="1" x14ac:dyDescent="0.25">
      <c r="A15" s="94"/>
      <c r="B15" s="9" t="s">
        <v>12</v>
      </c>
      <c r="C15" s="21"/>
      <c r="D15" s="58"/>
      <c r="E15" s="58"/>
      <c r="F15" s="27"/>
      <c r="G15" s="58"/>
      <c r="H15" s="30"/>
    </row>
    <row r="16" spans="1:8" ht="35.25" customHeight="1" x14ac:dyDescent="0.25">
      <c r="A16" s="93" t="s">
        <v>17</v>
      </c>
      <c r="B16" s="134" t="s">
        <v>23</v>
      </c>
      <c r="C16" s="113" t="s">
        <v>46</v>
      </c>
      <c r="D16" s="102" t="s">
        <v>88</v>
      </c>
      <c r="E16" s="102" t="s">
        <v>89</v>
      </c>
      <c r="F16" s="134" t="s">
        <v>59</v>
      </c>
      <c r="G16" s="58"/>
      <c r="H16" s="60">
        <f>H17+H28+H24</f>
        <v>75589.5</v>
      </c>
    </row>
    <row r="17" spans="1:8" ht="30.75" customHeight="1" x14ac:dyDescent="0.25">
      <c r="A17" s="76"/>
      <c r="B17" s="136"/>
      <c r="C17" s="10" t="s">
        <v>38</v>
      </c>
      <c r="D17" s="61"/>
      <c r="E17" s="107"/>
      <c r="F17" s="136"/>
      <c r="G17" s="58"/>
      <c r="H17" s="53">
        <f>H20+H21+H23</f>
        <v>14203.4</v>
      </c>
    </row>
    <row r="18" spans="1:8" ht="20.25" customHeight="1" x14ac:dyDescent="0.25">
      <c r="A18" s="76"/>
      <c r="B18" s="136"/>
      <c r="C18" s="8" t="s">
        <v>48</v>
      </c>
      <c r="D18" s="107"/>
      <c r="E18" s="107"/>
      <c r="F18" s="136"/>
      <c r="G18" s="58"/>
      <c r="H18" s="30"/>
    </row>
    <row r="19" spans="1:8" ht="18.75" hidden="1" customHeight="1" x14ac:dyDescent="0.25">
      <c r="A19" s="76"/>
      <c r="B19" s="136"/>
      <c r="C19" s="115"/>
      <c r="D19" s="107"/>
      <c r="E19" s="107"/>
      <c r="F19" s="136"/>
      <c r="G19" s="58" t="s">
        <v>62</v>
      </c>
      <c r="H19" s="25"/>
    </row>
    <row r="20" spans="1:8" ht="39" customHeight="1" x14ac:dyDescent="0.25">
      <c r="A20" s="76"/>
      <c r="B20" s="136"/>
      <c r="C20" s="115"/>
      <c r="D20" s="107"/>
      <c r="E20" s="107"/>
      <c r="F20" s="136"/>
      <c r="G20" s="58" t="s">
        <v>62</v>
      </c>
      <c r="H20" s="25">
        <f>5007-722.7</f>
        <v>4284.3</v>
      </c>
    </row>
    <row r="21" spans="1:8" ht="24.75" customHeight="1" x14ac:dyDescent="0.25">
      <c r="A21" s="76"/>
      <c r="B21" s="136"/>
      <c r="C21" s="115"/>
      <c r="D21" s="107"/>
      <c r="E21" s="107"/>
      <c r="F21" s="136"/>
      <c r="G21" s="58" t="s">
        <v>63</v>
      </c>
      <c r="H21" s="25">
        <v>9916.7000000000007</v>
      </c>
    </row>
    <row r="22" spans="1:8" ht="24.75" hidden="1" customHeight="1" x14ac:dyDescent="0.25">
      <c r="A22" s="76"/>
      <c r="B22" s="136"/>
      <c r="C22" s="115"/>
      <c r="D22" s="107"/>
      <c r="E22" s="107"/>
      <c r="F22" s="71"/>
      <c r="G22" s="58" t="s">
        <v>70</v>
      </c>
      <c r="H22" s="25"/>
    </row>
    <row r="23" spans="1:8" ht="32.25" customHeight="1" x14ac:dyDescent="0.25">
      <c r="A23" s="77"/>
      <c r="B23" s="135"/>
      <c r="C23" s="114"/>
      <c r="D23" s="103"/>
      <c r="E23" s="103"/>
      <c r="F23" s="73"/>
      <c r="G23" s="58" t="s">
        <v>65</v>
      </c>
      <c r="H23" s="25">
        <v>2.4</v>
      </c>
    </row>
    <row r="24" spans="1:8" ht="32.25" customHeight="1" x14ac:dyDescent="0.25">
      <c r="A24" s="75"/>
      <c r="B24" s="70"/>
      <c r="C24" s="167" t="s">
        <v>10</v>
      </c>
      <c r="D24" s="141"/>
      <c r="E24" s="141"/>
      <c r="F24" s="137"/>
      <c r="G24" s="58"/>
      <c r="H24" s="60">
        <f>H25+H26+H27</f>
        <v>29790.899999999998</v>
      </c>
    </row>
    <row r="25" spans="1:8" ht="21" customHeight="1" x14ac:dyDescent="0.25">
      <c r="A25" s="76"/>
      <c r="B25" s="71"/>
      <c r="C25" s="168"/>
      <c r="D25" s="142"/>
      <c r="E25" s="142"/>
      <c r="F25" s="138"/>
      <c r="G25" s="58" t="s">
        <v>82</v>
      </c>
      <c r="H25" s="25">
        <f>27230+394</f>
        <v>27624</v>
      </c>
    </row>
    <row r="26" spans="1:8" ht="21" customHeight="1" x14ac:dyDescent="0.25">
      <c r="A26" s="76"/>
      <c r="B26" s="71"/>
      <c r="C26" s="168"/>
      <c r="D26" s="103"/>
      <c r="E26" s="103"/>
      <c r="F26" s="138"/>
      <c r="G26" s="58" t="s">
        <v>61</v>
      </c>
      <c r="H26" s="25">
        <v>2166.6</v>
      </c>
    </row>
    <row r="27" spans="1:8" ht="21" customHeight="1" x14ac:dyDescent="0.25">
      <c r="A27" s="76"/>
      <c r="B27" s="71"/>
      <c r="C27" s="193"/>
      <c r="D27" s="124"/>
      <c r="E27" s="124"/>
      <c r="F27" s="138"/>
      <c r="G27" s="58" t="s">
        <v>62</v>
      </c>
      <c r="H27" s="25">
        <v>0.3</v>
      </c>
    </row>
    <row r="28" spans="1:8" ht="18.75" customHeight="1" x14ac:dyDescent="0.25">
      <c r="A28" s="76"/>
      <c r="B28" s="71"/>
      <c r="C28" s="52" t="s">
        <v>53</v>
      </c>
      <c r="D28" s="20"/>
      <c r="E28" s="20"/>
      <c r="F28" s="138"/>
      <c r="G28" s="58"/>
      <c r="H28" s="60">
        <f>H30+H37+H42+H46+H51+H55</f>
        <v>31595.200000000001</v>
      </c>
    </row>
    <row r="29" spans="1:8" ht="20.25" customHeight="1" x14ac:dyDescent="0.25">
      <c r="A29" s="76"/>
      <c r="B29" s="71"/>
      <c r="C29" s="111" t="s">
        <v>48</v>
      </c>
      <c r="D29" s="103"/>
      <c r="E29" s="103"/>
      <c r="F29" s="138"/>
      <c r="G29" s="58"/>
      <c r="H29" s="25"/>
    </row>
    <row r="30" spans="1:8" ht="38.25" customHeight="1" x14ac:dyDescent="0.25">
      <c r="A30" s="76"/>
      <c r="B30" s="71"/>
      <c r="C30" s="10" t="s">
        <v>39</v>
      </c>
      <c r="D30" s="58"/>
      <c r="E30" s="58"/>
      <c r="F30" s="138"/>
      <c r="G30" s="58"/>
      <c r="H30" s="53">
        <f>H32+H33+H34+H35+H36</f>
        <v>3690.4</v>
      </c>
    </row>
    <row r="31" spans="1:8" ht="17.25" customHeight="1" x14ac:dyDescent="0.25">
      <c r="A31" s="76"/>
      <c r="B31" s="71"/>
      <c r="C31" s="111" t="s">
        <v>48</v>
      </c>
      <c r="D31" s="141"/>
      <c r="E31" s="141"/>
      <c r="F31" s="138"/>
      <c r="G31" s="58"/>
      <c r="H31" s="25"/>
    </row>
    <row r="32" spans="1:8" ht="24" hidden="1" customHeight="1" x14ac:dyDescent="0.25">
      <c r="A32" s="76"/>
      <c r="B32" s="71"/>
      <c r="C32" s="115"/>
      <c r="D32" s="155"/>
      <c r="E32" s="155"/>
      <c r="F32" s="138"/>
      <c r="G32" s="58" t="s">
        <v>66</v>
      </c>
      <c r="H32" s="25"/>
    </row>
    <row r="33" spans="1:8" ht="21" hidden="1" customHeight="1" x14ac:dyDescent="0.25">
      <c r="A33" s="76"/>
      <c r="B33" s="71"/>
      <c r="C33" s="115"/>
      <c r="D33" s="155"/>
      <c r="E33" s="155"/>
      <c r="F33" s="138"/>
      <c r="G33" s="58" t="s">
        <v>65</v>
      </c>
      <c r="H33" s="25"/>
    </row>
    <row r="34" spans="1:8" ht="21.75" customHeight="1" x14ac:dyDescent="0.25">
      <c r="A34" s="76"/>
      <c r="B34" s="71"/>
      <c r="C34" s="115"/>
      <c r="D34" s="155"/>
      <c r="E34" s="155"/>
      <c r="F34" s="138"/>
      <c r="G34" s="58" t="s">
        <v>61</v>
      </c>
      <c r="H34" s="25">
        <f>3519.1-4.6</f>
        <v>3514.5</v>
      </c>
    </row>
    <row r="35" spans="1:8" ht="21.75" customHeight="1" x14ac:dyDescent="0.25">
      <c r="A35" s="76"/>
      <c r="B35" s="71"/>
      <c r="C35" s="115"/>
      <c r="D35" s="107"/>
      <c r="E35" s="107"/>
      <c r="F35" s="138"/>
      <c r="G35" s="58" t="s">
        <v>62</v>
      </c>
      <c r="H35" s="25">
        <v>162.9</v>
      </c>
    </row>
    <row r="36" spans="1:8" ht="21.75" customHeight="1" x14ac:dyDescent="0.25">
      <c r="A36" s="76"/>
      <c r="B36" s="71"/>
      <c r="C36" s="128"/>
      <c r="D36" s="126"/>
      <c r="E36" s="126"/>
      <c r="F36" s="138"/>
      <c r="G36" s="58" t="s">
        <v>65</v>
      </c>
      <c r="H36" s="25">
        <v>13</v>
      </c>
    </row>
    <row r="37" spans="1:8" ht="35.25" customHeight="1" x14ac:dyDescent="0.25">
      <c r="A37" s="76"/>
      <c r="B37" s="71"/>
      <c r="C37" s="10" t="s">
        <v>40</v>
      </c>
      <c r="D37" s="58"/>
      <c r="E37" s="58"/>
      <c r="F37" s="138"/>
      <c r="G37" s="58"/>
      <c r="H37" s="53">
        <f>H39+H40+H41</f>
        <v>6973.2</v>
      </c>
    </row>
    <row r="38" spans="1:8" ht="20.25" customHeight="1" x14ac:dyDescent="0.25">
      <c r="A38" s="76"/>
      <c r="B38" s="71"/>
      <c r="C38" s="111" t="s">
        <v>48</v>
      </c>
      <c r="D38" s="141"/>
      <c r="E38" s="141"/>
      <c r="F38" s="138"/>
      <c r="G38" s="58"/>
      <c r="H38" s="25"/>
    </row>
    <row r="39" spans="1:8" ht="18" customHeight="1" x14ac:dyDescent="0.25">
      <c r="A39" s="76"/>
      <c r="B39" s="71"/>
      <c r="C39" s="115"/>
      <c r="D39" s="155"/>
      <c r="E39" s="155"/>
      <c r="F39" s="138"/>
      <c r="G39" s="58" t="s">
        <v>61</v>
      </c>
      <c r="H39" s="25">
        <f>5994-307.8</f>
        <v>5686.2</v>
      </c>
    </row>
    <row r="40" spans="1:8" ht="23.25" customHeight="1" x14ac:dyDescent="0.25">
      <c r="A40" s="76"/>
      <c r="B40" s="71"/>
      <c r="C40" s="115"/>
      <c r="D40" s="107"/>
      <c r="E40" s="107"/>
      <c r="F40" s="138"/>
      <c r="G40" s="58" t="s">
        <v>62</v>
      </c>
      <c r="H40" s="25">
        <v>437</v>
      </c>
    </row>
    <row r="41" spans="1:8" ht="23.25" customHeight="1" x14ac:dyDescent="0.25">
      <c r="A41" s="76"/>
      <c r="B41" s="71"/>
      <c r="C41" s="115"/>
      <c r="D41" s="107"/>
      <c r="E41" s="107"/>
      <c r="F41" s="110"/>
      <c r="G41" s="58" t="s">
        <v>101</v>
      </c>
      <c r="H41" s="25">
        <f>850</f>
        <v>850</v>
      </c>
    </row>
    <row r="42" spans="1:8" ht="28.5" customHeight="1" x14ac:dyDescent="0.25">
      <c r="A42" s="76"/>
      <c r="B42" s="71"/>
      <c r="C42" s="10" t="s">
        <v>41</v>
      </c>
      <c r="D42" s="58"/>
      <c r="E42" s="58"/>
      <c r="F42" s="71"/>
      <c r="G42" s="58"/>
      <c r="H42" s="53">
        <f>H44+H45</f>
        <v>4785.5999999999995</v>
      </c>
    </row>
    <row r="43" spans="1:8" x14ac:dyDescent="0.25">
      <c r="A43" s="76"/>
      <c r="B43" s="71"/>
      <c r="C43" s="111" t="s">
        <v>48</v>
      </c>
      <c r="D43" s="141"/>
      <c r="E43" s="141"/>
      <c r="F43" s="71"/>
      <c r="G43" s="58"/>
      <c r="H43" s="53"/>
    </row>
    <row r="44" spans="1:8" ht="21" customHeight="1" x14ac:dyDescent="0.25">
      <c r="A44" s="76"/>
      <c r="B44" s="71"/>
      <c r="C44" s="115"/>
      <c r="D44" s="155"/>
      <c r="E44" s="155"/>
      <c r="F44" s="71"/>
      <c r="G44" s="58" t="s">
        <v>62</v>
      </c>
      <c r="H44" s="25">
        <v>136.9</v>
      </c>
    </row>
    <row r="45" spans="1:8" ht="21" customHeight="1" x14ac:dyDescent="0.25">
      <c r="A45" s="76"/>
      <c r="B45" s="71"/>
      <c r="C45" s="115"/>
      <c r="D45" s="107"/>
      <c r="E45" s="107"/>
      <c r="F45" s="71"/>
      <c r="G45" s="58" t="s">
        <v>61</v>
      </c>
      <c r="H45" s="25">
        <f>4633.4+15.3</f>
        <v>4648.7</v>
      </c>
    </row>
    <row r="46" spans="1:8" ht="30" customHeight="1" x14ac:dyDescent="0.25">
      <c r="A46" s="76"/>
      <c r="B46" s="71"/>
      <c r="C46" s="10" t="s">
        <v>43</v>
      </c>
      <c r="D46" s="58"/>
      <c r="E46" s="58"/>
      <c r="F46" s="71"/>
      <c r="G46" s="58"/>
      <c r="H46" s="53">
        <f>H48+H49+H50</f>
        <v>5205</v>
      </c>
    </row>
    <row r="47" spans="1:8" ht="18.75" x14ac:dyDescent="0.25">
      <c r="A47" s="76"/>
      <c r="B47" s="71"/>
      <c r="C47" s="111" t="s">
        <v>48</v>
      </c>
      <c r="D47" s="102"/>
      <c r="E47" s="102"/>
      <c r="F47" s="71"/>
      <c r="G47" s="58"/>
      <c r="H47" s="30"/>
    </row>
    <row r="48" spans="1:8" ht="21.75" hidden="1" customHeight="1" x14ac:dyDescent="0.25">
      <c r="A48" s="76"/>
      <c r="B48" s="71"/>
      <c r="C48" s="115"/>
      <c r="D48" s="107"/>
      <c r="E48" s="107"/>
      <c r="F48" s="71"/>
      <c r="G48" s="58" t="s">
        <v>65</v>
      </c>
      <c r="H48" s="25"/>
    </row>
    <row r="49" spans="1:8" ht="21.75" customHeight="1" x14ac:dyDescent="0.25">
      <c r="A49" s="76"/>
      <c r="B49" s="71"/>
      <c r="C49" s="115"/>
      <c r="D49" s="107"/>
      <c r="E49" s="107"/>
      <c r="F49" s="71"/>
      <c r="G49" s="58" t="s">
        <v>62</v>
      </c>
      <c r="H49" s="25">
        <f>550.8-0.9</f>
        <v>549.9</v>
      </c>
    </row>
    <row r="50" spans="1:8" ht="21.75" customHeight="1" x14ac:dyDescent="0.25">
      <c r="A50" s="76"/>
      <c r="B50" s="71"/>
      <c r="C50" s="115"/>
      <c r="D50" s="107"/>
      <c r="E50" s="107"/>
      <c r="F50" s="71"/>
      <c r="G50" s="58" t="s">
        <v>61</v>
      </c>
      <c r="H50" s="25">
        <f>4778.1-123</f>
        <v>4655.1000000000004</v>
      </c>
    </row>
    <row r="51" spans="1:8" ht="24.75" customHeight="1" x14ac:dyDescent="0.25">
      <c r="A51" s="76"/>
      <c r="B51" s="71"/>
      <c r="C51" s="10" t="s">
        <v>42</v>
      </c>
      <c r="D51" s="58"/>
      <c r="E51" s="58"/>
      <c r="F51" s="71"/>
      <c r="G51" s="58"/>
      <c r="H51" s="53">
        <f>H52+H53+H54</f>
        <v>5741.3</v>
      </c>
    </row>
    <row r="52" spans="1:8" ht="19.5" customHeight="1" x14ac:dyDescent="0.25">
      <c r="A52" s="76"/>
      <c r="B52" s="71"/>
      <c r="C52" s="111" t="s">
        <v>48</v>
      </c>
      <c r="D52" s="155"/>
      <c r="E52" s="155"/>
      <c r="F52" s="71"/>
      <c r="G52" s="58" t="s">
        <v>62</v>
      </c>
      <c r="H52" s="25">
        <v>94.9</v>
      </c>
    </row>
    <row r="53" spans="1:8" ht="19.5" customHeight="1" x14ac:dyDescent="0.25">
      <c r="A53" s="77"/>
      <c r="B53" s="73"/>
      <c r="C53" s="114"/>
      <c r="D53" s="142"/>
      <c r="E53" s="142"/>
      <c r="F53" s="73"/>
      <c r="G53" s="58" t="s">
        <v>61</v>
      </c>
      <c r="H53" s="25">
        <f>5722.6-101.2</f>
        <v>5621.4000000000005</v>
      </c>
    </row>
    <row r="54" spans="1:8" ht="19.5" customHeight="1" x14ac:dyDescent="0.25">
      <c r="A54" s="76"/>
      <c r="B54" s="71"/>
      <c r="C54" s="127"/>
      <c r="D54" s="124"/>
      <c r="E54" s="124"/>
      <c r="F54" s="71"/>
      <c r="G54" s="58" t="s">
        <v>65</v>
      </c>
      <c r="H54" s="64">
        <v>25</v>
      </c>
    </row>
    <row r="55" spans="1:8" ht="29.25" customHeight="1" x14ac:dyDescent="0.25">
      <c r="A55" s="76"/>
      <c r="B55" s="71"/>
      <c r="C55" s="112" t="s">
        <v>44</v>
      </c>
      <c r="D55" s="103"/>
      <c r="E55" s="103"/>
      <c r="F55" s="71"/>
      <c r="G55" s="103"/>
      <c r="H55" s="97">
        <f>H56+H57+H58</f>
        <v>5199.7</v>
      </c>
    </row>
    <row r="56" spans="1:8" ht="18" customHeight="1" x14ac:dyDescent="0.25">
      <c r="A56" s="76"/>
      <c r="B56" s="138"/>
      <c r="C56" s="111" t="s">
        <v>48</v>
      </c>
      <c r="D56" s="141"/>
      <c r="E56" s="141"/>
      <c r="F56" s="71"/>
      <c r="G56" s="58"/>
      <c r="H56" s="25"/>
    </row>
    <row r="57" spans="1:8" ht="22.5" customHeight="1" x14ac:dyDescent="0.25">
      <c r="A57" s="76"/>
      <c r="B57" s="138"/>
      <c r="C57" s="78"/>
      <c r="D57" s="155"/>
      <c r="E57" s="155"/>
      <c r="F57" s="138"/>
      <c r="G57" s="58" t="s">
        <v>61</v>
      </c>
      <c r="H57" s="25">
        <f>4829.9+1.1</f>
        <v>4831</v>
      </c>
    </row>
    <row r="58" spans="1:8" ht="24" customHeight="1" x14ac:dyDescent="0.25">
      <c r="A58" s="100"/>
      <c r="B58" s="180"/>
      <c r="C58" s="79"/>
      <c r="D58" s="142"/>
      <c r="E58" s="142"/>
      <c r="F58" s="180"/>
      <c r="G58" s="103" t="s">
        <v>62</v>
      </c>
      <c r="H58" s="64">
        <v>368.7</v>
      </c>
    </row>
    <row r="59" spans="1:8" ht="29.25" customHeight="1" x14ac:dyDescent="0.25">
      <c r="A59" s="93" t="s">
        <v>18</v>
      </c>
      <c r="B59" s="134" t="s">
        <v>34</v>
      </c>
      <c r="C59" s="113" t="s">
        <v>46</v>
      </c>
      <c r="D59" s="58" t="s">
        <v>88</v>
      </c>
      <c r="E59" s="58" t="s">
        <v>89</v>
      </c>
      <c r="F59" s="134" t="s">
        <v>77</v>
      </c>
      <c r="G59" s="58"/>
      <c r="H59" s="60">
        <f>H61+H67</f>
        <v>8412.17</v>
      </c>
    </row>
    <row r="60" spans="1:8" ht="29.25" customHeight="1" x14ac:dyDescent="0.25">
      <c r="A60" s="76"/>
      <c r="B60" s="136"/>
      <c r="C60" s="113"/>
      <c r="D60" s="58"/>
      <c r="E60" s="58"/>
      <c r="F60" s="136"/>
      <c r="G60" s="102"/>
      <c r="H60" s="82"/>
    </row>
    <row r="61" spans="1:8" ht="33" customHeight="1" x14ac:dyDescent="0.25">
      <c r="A61" s="76"/>
      <c r="B61" s="136"/>
      <c r="C61" s="14" t="s">
        <v>37</v>
      </c>
      <c r="D61" s="16"/>
      <c r="E61" s="16"/>
      <c r="F61" s="136"/>
      <c r="G61" s="13"/>
      <c r="H61" s="96">
        <f>H62+H65+H66</f>
        <v>4480</v>
      </c>
    </row>
    <row r="62" spans="1:8" ht="33" customHeight="1" x14ac:dyDescent="0.25">
      <c r="A62" s="76"/>
      <c r="B62" s="136"/>
      <c r="C62" s="8" t="s">
        <v>48</v>
      </c>
      <c r="D62" s="151"/>
      <c r="E62" s="152"/>
      <c r="F62" s="136"/>
      <c r="G62" s="13" t="s">
        <v>63</v>
      </c>
      <c r="H62" s="25">
        <v>637.5</v>
      </c>
    </row>
    <row r="63" spans="1:8" ht="27.75" hidden="1" customHeight="1" x14ac:dyDescent="0.25">
      <c r="A63" s="76"/>
      <c r="B63" s="136"/>
      <c r="C63" s="178"/>
      <c r="D63" s="141"/>
      <c r="E63" s="141"/>
      <c r="F63" s="136"/>
      <c r="G63" s="58" t="s">
        <v>65</v>
      </c>
      <c r="H63" s="25"/>
    </row>
    <row r="64" spans="1:8" ht="28.5" hidden="1" customHeight="1" x14ac:dyDescent="0.25">
      <c r="A64" s="76"/>
      <c r="B64" s="136"/>
      <c r="C64" s="179"/>
      <c r="D64" s="155"/>
      <c r="E64" s="155"/>
      <c r="F64" s="136"/>
      <c r="G64" s="58" t="s">
        <v>62</v>
      </c>
      <c r="H64" s="25"/>
    </row>
    <row r="65" spans="1:8" ht="28.5" customHeight="1" x14ac:dyDescent="0.25">
      <c r="A65" s="76"/>
      <c r="B65" s="136"/>
      <c r="C65" s="106"/>
      <c r="D65" s="107"/>
      <c r="E65" s="107"/>
      <c r="F65" s="136"/>
      <c r="G65" s="13" t="s">
        <v>62</v>
      </c>
      <c r="H65" s="25">
        <f>1403.4+2079.1</f>
        <v>3482.5</v>
      </c>
    </row>
    <row r="66" spans="1:8" ht="28.5" customHeight="1" x14ac:dyDescent="0.25">
      <c r="A66" s="76"/>
      <c r="B66" s="136"/>
      <c r="C66" s="125"/>
      <c r="D66" s="126"/>
      <c r="E66" s="126"/>
      <c r="F66" s="136"/>
      <c r="G66" s="58" t="s">
        <v>106</v>
      </c>
      <c r="H66" s="25">
        <v>360</v>
      </c>
    </row>
    <row r="67" spans="1:8" ht="31.5" customHeight="1" x14ac:dyDescent="0.25">
      <c r="A67" s="76"/>
      <c r="B67" s="136"/>
      <c r="C67" s="10" t="s">
        <v>53</v>
      </c>
      <c r="D67" s="16"/>
      <c r="E67" s="16"/>
      <c r="F67" s="136"/>
      <c r="G67" s="58"/>
      <c r="H67" s="60">
        <f>H69+H76+H82+H89+H96+H101</f>
        <v>3932.17</v>
      </c>
    </row>
    <row r="68" spans="1:8" ht="18.75" customHeight="1" x14ac:dyDescent="0.25">
      <c r="A68" s="76"/>
      <c r="B68" s="136"/>
      <c r="C68" s="8" t="s">
        <v>48</v>
      </c>
      <c r="D68" s="151"/>
      <c r="E68" s="152"/>
      <c r="F68" s="136"/>
      <c r="G68" s="58"/>
      <c r="H68" s="25"/>
    </row>
    <row r="69" spans="1:8" ht="33.75" customHeight="1" x14ac:dyDescent="0.25">
      <c r="A69" s="76"/>
      <c r="B69" s="71"/>
      <c r="C69" s="90" t="s">
        <v>39</v>
      </c>
      <c r="D69" s="58"/>
      <c r="E69" s="58"/>
      <c r="F69" s="136"/>
      <c r="G69" s="58"/>
      <c r="H69" s="53">
        <f>H74+H75</f>
        <v>276.09999999999997</v>
      </c>
    </row>
    <row r="70" spans="1:8" ht="22.5" hidden="1" customHeight="1" x14ac:dyDescent="0.25">
      <c r="A70" s="76"/>
      <c r="B70" s="71"/>
      <c r="C70" s="111" t="s">
        <v>48</v>
      </c>
      <c r="D70" s="109"/>
      <c r="E70" s="109"/>
      <c r="F70" s="136"/>
      <c r="G70" s="58"/>
      <c r="H70" s="53"/>
    </row>
    <row r="71" spans="1:8" ht="18.75" hidden="1" customHeight="1" x14ac:dyDescent="0.25">
      <c r="A71" s="76"/>
      <c r="B71" s="71"/>
      <c r="C71" s="165"/>
      <c r="D71" s="137"/>
      <c r="E71" s="137"/>
      <c r="F71" s="136"/>
      <c r="G71" s="58" t="s">
        <v>65</v>
      </c>
      <c r="H71" s="25"/>
    </row>
    <row r="72" spans="1:8" ht="24.75" hidden="1" customHeight="1" x14ac:dyDescent="0.25">
      <c r="A72" s="76"/>
      <c r="B72" s="71"/>
      <c r="C72" s="166"/>
      <c r="D72" s="138"/>
      <c r="E72" s="138"/>
      <c r="F72" s="136"/>
      <c r="G72" s="58" t="s">
        <v>62</v>
      </c>
      <c r="H72" s="25"/>
    </row>
    <row r="73" spans="1:8" ht="16.5" customHeight="1" x14ac:dyDescent="0.25">
      <c r="A73" s="76"/>
      <c r="B73" s="71"/>
      <c r="C73" s="111" t="s">
        <v>48</v>
      </c>
      <c r="D73" s="161"/>
      <c r="E73" s="162"/>
      <c r="F73" s="136"/>
      <c r="G73" s="58"/>
      <c r="H73" s="25"/>
    </row>
    <row r="74" spans="1:8" ht="28.5" customHeight="1" x14ac:dyDescent="0.25">
      <c r="A74" s="76"/>
      <c r="B74" s="71"/>
      <c r="C74" s="108"/>
      <c r="D74" s="145"/>
      <c r="E74" s="146"/>
      <c r="F74" s="136"/>
      <c r="G74" s="58" t="s">
        <v>62</v>
      </c>
      <c r="H74" s="25">
        <v>22.4</v>
      </c>
    </row>
    <row r="75" spans="1:8" ht="27" customHeight="1" x14ac:dyDescent="0.25">
      <c r="A75" s="76"/>
      <c r="B75" s="71"/>
      <c r="C75" s="108"/>
      <c r="D75" s="116"/>
      <c r="E75" s="117"/>
      <c r="F75" s="136"/>
      <c r="G75" s="58" t="s">
        <v>91</v>
      </c>
      <c r="H75" s="25">
        <f>357-103.3</f>
        <v>253.7</v>
      </c>
    </row>
    <row r="76" spans="1:8" ht="37.5" customHeight="1" x14ac:dyDescent="0.25">
      <c r="A76" s="76"/>
      <c r="B76" s="71"/>
      <c r="C76" s="90" t="s">
        <v>40</v>
      </c>
      <c r="D76" s="58"/>
      <c r="E76" s="58"/>
      <c r="F76" s="136"/>
      <c r="G76" s="58"/>
      <c r="H76" s="53">
        <f>H81</f>
        <v>385.8</v>
      </c>
    </row>
    <row r="77" spans="1:8" ht="19.5" hidden="1" customHeight="1" x14ac:dyDescent="0.25">
      <c r="A77" s="76"/>
      <c r="B77" s="71"/>
      <c r="C77" s="111" t="s">
        <v>48</v>
      </c>
      <c r="D77" s="109"/>
      <c r="E77" s="109"/>
      <c r="F77" s="71"/>
      <c r="G77" s="58"/>
      <c r="H77" s="53"/>
    </row>
    <row r="78" spans="1:8" ht="34.5" hidden="1" customHeight="1" x14ac:dyDescent="0.25">
      <c r="A78" s="76"/>
      <c r="B78" s="71"/>
      <c r="C78" s="165"/>
      <c r="D78" s="137"/>
      <c r="E78" s="137"/>
      <c r="F78" s="71"/>
      <c r="G78" s="58" t="s">
        <v>65</v>
      </c>
      <c r="H78" s="25"/>
    </row>
    <row r="79" spans="1:8" ht="34.5" hidden="1" customHeight="1" x14ac:dyDescent="0.25">
      <c r="A79" s="76"/>
      <c r="B79" s="71"/>
      <c r="C79" s="166"/>
      <c r="D79" s="138"/>
      <c r="E79" s="138"/>
      <c r="F79" s="71"/>
      <c r="G79" s="58" t="s">
        <v>62</v>
      </c>
      <c r="H79" s="25"/>
    </row>
    <row r="80" spans="1:8" ht="18" customHeight="1" x14ac:dyDescent="0.25">
      <c r="A80" s="76"/>
      <c r="B80" s="71"/>
      <c r="C80" s="111" t="s">
        <v>48</v>
      </c>
      <c r="D80" s="161"/>
      <c r="E80" s="162"/>
      <c r="F80" s="71"/>
      <c r="G80" s="58"/>
      <c r="H80" s="25"/>
    </row>
    <row r="81" spans="1:8" ht="18" customHeight="1" x14ac:dyDescent="0.25">
      <c r="A81" s="76"/>
      <c r="B81" s="71"/>
      <c r="C81" s="108"/>
      <c r="D81" s="145"/>
      <c r="E81" s="146"/>
      <c r="F81" s="71"/>
      <c r="G81" s="58" t="s">
        <v>62</v>
      </c>
      <c r="H81" s="25">
        <f>388.6-2.8</f>
        <v>385.8</v>
      </c>
    </row>
    <row r="82" spans="1:8" ht="27" customHeight="1" x14ac:dyDescent="0.25">
      <c r="A82" s="76"/>
      <c r="B82" s="71"/>
      <c r="C82" s="22" t="s">
        <v>41</v>
      </c>
      <c r="D82" s="58"/>
      <c r="E82" s="58"/>
      <c r="F82" s="71"/>
      <c r="G82" s="58"/>
      <c r="H82" s="53">
        <f>H87+H88</f>
        <v>981</v>
      </c>
    </row>
    <row r="83" spans="1:8" ht="15.75" hidden="1" customHeight="1" x14ac:dyDescent="0.25">
      <c r="A83" s="76"/>
      <c r="B83" s="71"/>
      <c r="C83" s="111" t="s">
        <v>48</v>
      </c>
      <c r="D83" s="13"/>
      <c r="E83" s="13"/>
      <c r="F83" s="71"/>
      <c r="G83" s="58"/>
      <c r="H83" s="53"/>
    </row>
    <row r="84" spans="1:8" ht="28.5" hidden="1" customHeight="1" x14ac:dyDescent="0.25">
      <c r="A84" s="76"/>
      <c r="B84" s="71"/>
      <c r="C84" s="167"/>
      <c r="D84" s="141"/>
      <c r="E84" s="141"/>
      <c r="F84" s="71"/>
      <c r="G84" s="58" t="s">
        <v>65</v>
      </c>
      <c r="H84" s="25"/>
    </row>
    <row r="85" spans="1:8" ht="28.5" hidden="1" customHeight="1" x14ac:dyDescent="0.25">
      <c r="A85" s="76"/>
      <c r="B85" s="71"/>
      <c r="C85" s="168"/>
      <c r="D85" s="155"/>
      <c r="E85" s="155"/>
      <c r="F85" s="71"/>
      <c r="G85" s="58" t="s">
        <v>62</v>
      </c>
      <c r="H85" s="25"/>
    </row>
    <row r="86" spans="1:8" ht="15.75" customHeight="1" x14ac:dyDescent="0.25">
      <c r="A86" s="76"/>
      <c r="B86" s="71"/>
      <c r="C86" s="111" t="s">
        <v>48</v>
      </c>
      <c r="D86" s="161"/>
      <c r="E86" s="162"/>
      <c r="F86" s="71"/>
      <c r="G86" s="58"/>
      <c r="H86" s="25"/>
    </row>
    <row r="87" spans="1:8" ht="24.75" customHeight="1" x14ac:dyDescent="0.25">
      <c r="A87" s="77"/>
      <c r="B87" s="73"/>
      <c r="C87" s="83"/>
      <c r="D87" s="145"/>
      <c r="E87" s="146"/>
      <c r="F87" s="73"/>
      <c r="G87" s="58" t="s">
        <v>65</v>
      </c>
      <c r="H87" s="25">
        <f>1009-43</f>
        <v>966</v>
      </c>
    </row>
    <row r="88" spans="1:8" ht="24.75" customHeight="1" x14ac:dyDescent="0.25">
      <c r="A88" s="76"/>
      <c r="B88" s="71"/>
      <c r="C88" s="104"/>
      <c r="D88" s="116"/>
      <c r="E88" s="117"/>
      <c r="F88" s="71"/>
      <c r="G88" s="13" t="s">
        <v>62</v>
      </c>
      <c r="H88" s="25">
        <v>15</v>
      </c>
    </row>
    <row r="89" spans="1:8" ht="33.75" customHeight="1" x14ac:dyDescent="0.25">
      <c r="A89" s="75"/>
      <c r="B89" s="137"/>
      <c r="C89" s="22" t="s">
        <v>43</v>
      </c>
      <c r="D89" s="58"/>
      <c r="E89" s="58"/>
      <c r="F89" s="70"/>
      <c r="G89" s="58"/>
      <c r="H89" s="53">
        <f>H94+H95</f>
        <v>567.6</v>
      </c>
    </row>
    <row r="90" spans="1:8" ht="21.75" hidden="1" customHeight="1" x14ac:dyDescent="0.25">
      <c r="A90" s="76"/>
      <c r="B90" s="138"/>
      <c r="C90" s="111" t="s">
        <v>48</v>
      </c>
      <c r="D90" s="13"/>
      <c r="E90" s="13"/>
      <c r="F90" s="71"/>
      <c r="G90" s="58"/>
      <c r="H90" s="25"/>
    </row>
    <row r="91" spans="1:8" ht="21.75" hidden="1" customHeight="1" x14ac:dyDescent="0.25">
      <c r="A91" s="76"/>
      <c r="B91" s="138"/>
      <c r="C91" s="163"/>
      <c r="D91" s="141"/>
      <c r="E91" s="141"/>
      <c r="F91" s="71"/>
      <c r="G91" s="58" t="s">
        <v>65</v>
      </c>
      <c r="H91" s="25"/>
    </row>
    <row r="92" spans="1:8" ht="27.75" hidden="1" customHeight="1" x14ac:dyDescent="0.25">
      <c r="A92" s="76"/>
      <c r="B92" s="138"/>
      <c r="C92" s="164"/>
      <c r="D92" s="155"/>
      <c r="E92" s="155"/>
      <c r="F92" s="71"/>
      <c r="G92" s="58" t="s">
        <v>87</v>
      </c>
      <c r="H92" s="25">
        <v>0</v>
      </c>
    </row>
    <row r="93" spans="1:8" ht="22.5" customHeight="1" x14ac:dyDescent="0.25">
      <c r="A93" s="76"/>
      <c r="B93" s="138"/>
      <c r="C93" s="111" t="s">
        <v>48</v>
      </c>
      <c r="D93" s="161"/>
      <c r="E93" s="162"/>
      <c r="F93" s="71"/>
      <c r="G93" s="58"/>
      <c r="H93" s="25"/>
    </row>
    <row r="94" spans="1:8" ht="24.75" customHeight="1" x14ac:dyDescent="0.25">
      <c r="A94" s="76"/>
      <c r="B94" s="138"/>
      <c r="C94" s="108"/>
      <c r="D94" s="145"/>
      <c r="E94" s="146"/>
      <c r="F94" s="71"/>
      <c r="G94" s="58" t="s">
        <v>62</v>
      </c>
      <c r="H94" s="25">
        <v>295.3</v>
      </c>
    </row>
    <row r="95" spans="1:8" ht="24.75" customHeight="1" x14ac:dyDescent="0.25">
      <c r="A95" s="77"/>
      <c r="B95" s="73"/>
      <c r="C95" s="105"/>
      <c r="D95" s="116"/>
      <c r="E95" s="117"/>
      <c r="F95" s="73"/>
      <c r="G95" s="58" t="s">
        <v>65</v>
      </c>
      <c r="H95" s="25">
        <f>700-427.7</f>
        <v>272.3</v>
      </c>
    </row>
    <row r="96" spans="1:8" ht="36.75" customHeight="1" x14ac:dyDescent="0.25">
      <c r="A96" s="139"/>
      <c r="B96" s="137"/>
      <c r="C96" s="74" t="s">
        <v>42</v>
      </c>
      <c r="D96" s="103"/>
      <c r="E96" s="103"/>
      <c r="F96" s="73"/>
      <c r="G96" s="58"/>
      <c r="H96" s="53">
        <f>H98+H100</f>
        <v>725.37</v>
      </c>
    </row>
    <row r="97" spans="1:8" ht="36.75" customHeight="1" x14ac:dyDescent="0.25">
      <c r="A97" s="140"/>
      <c r="B97" s="138"/>
      <c r="C97" s="111" t="s">
        <v>48</v>
      </c>
      <c r="D97" s="118"/>
      <c r="E97" s="119"/>
      <c r="F97" s="71"/>
      <c r="G97" s="58"/>
      <c r="H97" s="80"/>
    </row>
    <row r="98" spans="1:8" ht="21.75" customHeight="1" x14ac:dyDescent="0.25">
      <c r="A98" s="140"/>
      <c r="B98" s="138"/>
      <c r="C98" s="163"/>
      <c r="D98" s="149"/>
      <c r="E98" s="150"/>
      <c r="F98" s="86"/>
      <c r="G98" s="58" t="s">
        <v>65</v>
      </c>
      <c r="H98" s="25">
        <v>604.97</v>
      </c>
    </row>
    <row r="99" spans="1:8" ht="24" hidden="1" customHeight="1" x14ac:dyDescent="0.25">
      <c r="A99" s="140"/>
      <c r="B99" s="138"/>
      <c r="C99" s="164"/>
      <c r="D99" s="13"/>
      <c r="E99" s="13"/>
      <c r="F99" s="86"/>
      <c r="G99" s="58" t="s">
        <v>65</v>
      </c>
      <c r="H99" s="63"/>
    </row>
    <row r="100" spans="1:8" ht="24" customHeight="1" x14ac:dyDescent="0.25">
      <c r="A100" s="140"/>
      <c r="B100" s="138"/>
      <c r="C100" s="164"/>
      <c r="D100" s="147"/>
      <c r="E100" s="148"/>
      <c r="F100" s="86"/>
      <c r="G100" s="58" t="s">
        <v>62</v>
      </c>
      <c r="H100" s="63">
        <v>120.4</v>
      </c>
    </row>
    <row r="101" spans="1:8" ht="37.5" customHeight="1" x14ac:dyDescent="0.25">
      <c r="A101" s="140"/>
      <c r="B101" s="138"/>
      <c r="C101" s="22" t="s">
        <v>44</v>
      </c>
      <c r="D101" s="58"/>
      <c r="E101" s="58"/>
      <c r="F101" s="110"/>
      <c r="G101" s="58"/>
      <c r="H101" s="96">
        <f>H107+H108</f>
        <v>996.3</v>
      </c>
    </row>
    <row r="102" spans="1:8" ht="20.25" hidden="1" customHeight="1" x14ac:dyDescent="0.25">
      <c r="A102" s="140"/>
      <c r="B102" s="138"/>
      <c r="C102" s="111" t="s">
        <v>48</v>
      </c>
      <c r="D102" s="13"/>
      <c r="E102" s="13"/>
      <c r="F102" s="110"/>
      <c r="G102" s="102"/>
      <c r="H102" s="96"/>
    </row>
    <row r="103" spans="1:8" ht="28.5" hidden="1" customHeight="1" x14ac:dyDescent="0.25">
      <c r="A103" s="140"/>
      <c r="B103" s="138"/>
      <c r="C103" s="167"/>
      <c r="D103" s="141"/>
      <c r="E103" s="141"/>
      <c r="F103" s="110"/>
      <c r="G103" s="58" t="s">
        <v>65</v>
      </c>
      <c r="H103" s="63"/>
    </row>
    <row r="104" spans="1:8" ht="28.5" hidden="1" customHeight="1" x14ac:dyDescent="0.25">
      <c r="A104" s="140"/>
      <c r="B104" s="138"/>
      <c r="C104" s="168"/>
      <c r="D104" s="155"/>
      <c r="E104" s="155"/>
      <c r="F104" s="110"/>
      <c r="G104" s="58" t="s">
        <v>75</v>
      </c>
      <c r="H104" s="63"/>
    </row>
    <row r="105" spans="1:8" ht="28.5" hidden="1" customHeight="1" x14ac:dyDescent="0.25">
      <c r="A105" s="140"/>
      <c r="B105" s="138"/>
      <c r="C105" s="168"/>
      <c r="D105" s="155"/>
      <c r="E105" s="155"/>
      <c r="F105" s="110"/>
      <c r="G105" s="58" t="s">
        <v>62</v>
      </c>
      <c r="H105" s="63"/>
    </row>
    <row r="106" spans="1:8" ht="24.75" customHeight="1" x14ac:dyDescent="0.25">
      <c r="A106" s="140"/>
      <c r="B106" s="138"/>
      <c r="C106" s="111" t="s">
        <v>48</v>
      </c>
      <c r="D106" s="161"/>
      <c r="E106" s="162"/>
      <c r="F106" s="110"/>
      <c r="G106" s="58"/>
      <c r="H106" s="25"/>
    </row>
    <row r="107" spans="1:8" ht="24.75" customHeight="1" x14ac:dyDescent="0.25">
      <c r="A107" s="99"/>
      <c r="B107" s="138"/>
      <c r="C107" s="108"/>
      <c r="D107" s="145"/>
      <c r="E107" s="146"/>
      <c r="F107" s="110"/>
      <c r="G107" s="58" t="s">
        <v>62</v>
      </c>
      <c r="H107" s="25">
        <v>124</v>
      </c>
    </row>
    <row r="108" spans="1:8" ht="24.75" customHeight="1" x14ac:dyDescent="0.25">
      <c r="A108" s="99"/>
      <c r="B108" s="86"/>
      <c r="C108" s="108"/>
      <c r="D108" s="116"/>
      <c r="E108" s="117"/>
      <c r="F108" s="110"/>
      <c r="G108" s="58" t="s">
        <v>65</v>
      </c>
      <c r="H108" s="63">
        <f>900-27.7</f>
        <v>872.3</v>
      </c>
    </row>
    <row r="109" spans="1:8" ht="21.75" customHeight="1" x14ac:dyDescent="0.25">
      <c r="A109" s="98" t="s">
        <v>19</v>
      </c>
      <c r="B109" s="134" t="s">
        <v>35</v>
      </c>
      <c r="C109" s="111" t="s">
        <v>46</v>
      </c>
      <c r="D109" s="58" t="s">
        <v>88</v>
      </c>
      <c r="E109" s="58" t="s">
        <v>89</v>
      </c>
      <c r="F109" s="85"/>
      <c r="G109" s="13"/>
      <c r="H109" s="96">
        <f>H110</f>
        <v>186.9</v>
      </c>
    </row>
    <row r="110" spans="1:8" ht="72" customHeight="1" x14ac:dyDescent="0.25">
      <c r="A110" s="99"/>
      <c r="B110" s="135"/>
      <c r="C110" s="90" t="s">
        <v>52</v>
      </c>
      <c r="D110" s="103"/>
      <c r="E110" s="103"/>
      <c r="F110" s="86"/>
      <c r="G110" s="13" t="s">
        <v>62</v>
      </c>
      <c r="H110" s="63">
        <v>186.9</v>
      </c>
    </row>
    <row r="111" spans="1:8" ht="36.75" customHeight="1" x14ac:dyDescent="0.25">
      <c r="A111" s="139" t="s">
        <v>20</v>
      </c>
      <c r="B111" s="134" t="s">
        <v>13</v>
      </c>
      <c r="C111" s="90" t="s">
        <v>52</v>
      </c>
      <c r="D111" s="58" t="s">
        <v>88</v>
      </c>
      <c r="E111" s="58" t="s">
        <v>89</v>
      </c>
      <c r="F111" s="182" t="s">
        <v>78</v>
      </c>
      <c r="G111" s="58"/>
      <c r="H111" s="53">
        <f>H113+H114</f>
        <v>13725.5</v>
      </c>
    </row>
    <row r="112" spans="1:8" ht="18.75" customHeight="1" x14ac:dyDescent="0.25">
      <c r="A112" s="140"/>
      <c r="B112" s="136"/>
      <c r="C112" s="111" t="s">
        <v>48</v>
      </c>
      <c r="D112" s="58"/>
      <c r="E112" s="58"/>
      <c r="F112" s="153"/>
      <c r="G112" s="58"/>
      <c r="H112" s="53"/>
    </row>
    <row r="113" spans="1:8" ht="23.25" customHeight="1" x14ac:dyDescent="0.25">
      <c r="A113" s="99"/>
      <c r="B113" s="136"/>
      <c r="C113" s="108"/>
      <c r="D113" s="107"/>
      <c r="E113" s="107"/>
      <c r="F113" s="153"/>
      <c r="G113" s="58" t="s">
        <v>76</v>
      </c>
      <c r="H113" s="25">
        <f>853.2+12872.3</f>
        <v>13725.5</v>
      </c>
    </row>
    <row r="114" spans="1:8" ht="28.5" customHeight="1" x14ac:dyDescent="0.25">
      <c r="A114" s="100"/>
      <c r="B114" s="135"/>
      <c r="C114" s="105"/>
      <c r="D114" s="103"/>
      <c r="E114" s="103"/>
      <c r="F114" s="120"/>
      <c r="G114" s="58" t="s">
        <v>71</v>
      </c>
      <c r="H114" s="25"/>
    </row>
    <row r="115" spans="1:8" ht="33" customHeight="1" x14ac:dyDescent="0.25">
      <c r="A115" s="75" t="s">
        <v>21</v>
      </c>
      <c r="B115" s="70" t="s">
        <v>14</v>
      </c>
      <c r="C115" s="42" t="s">
        <v>46</v>
      </c>
      <c r="D115" s="58"/>
      <c r="E115" s="58"/>
      <c r="F115" s="134" t="s">
        <v>79</v>
      </c>
      <c r="G115" s="58"/>
      <c r="H115" s="60">
        <f>H116+H117+H118+H119+H122+H126+H129</f>
        <v>23457.599999999999</v>
      </c>
    </row>
    <row r="116" spans="1:8" ht="35.25" customHeight="1" x14ac:dyDescent="0.25">
      <c r="A116" s="76"/>
      <c r="B116" s="71"/>
      <c r="C116" s="43" t="s">
        <v>55</v>
      </c>
      <c r="D116" s="38"/>
      <c r="E116" s="38"/>
      <c r="F116" s="136"/>
      <c r="G116" s="58" t="s">
        <v>94</v>
      </c>
      <c r="H116" s="39">
        <v>2775</v>
      </c>
    </row>
    <row r="117" spans="1:8" ht="42" customHeight="1" x14ac:dyDescent="0.25">
      <c r="A117" s="76"/>
      <c r="B117" s="71"/>
      <c r="C117" s="44" t="s">
        <v>84</v>
      </c>
      <c r="D117" s="24"/>
      <c r="E117" s="24"/>
      <c r="F117" s="136"/>
      <c r="G117" s="58" t="s">
        <v>61</v>
      </c>
      <c r="H117" s="39">
        <v>2990</v>
      </c>
    </row>
    <row r="118" spans="1:8" ht="34.5" customHeight="1" x14ac:dyDescent="0.25">
      <c r="A118" s="77"/>
      <c r="B118" s="73"/>
      <c r="C118" s="45" t="s">
        <v>56</v>
      </c>
      <c r="D118" s="29"/>
      <c r="E118" s="29"/>
      <c r="F118" s="136"/>
      <c r="G118" s="58" t="s">
        <v>61</v>
      </c>
      <c r="H118" s="39">
        <v>1800</v>
      </c>
    </row>
    <row r="119" spans="1:8" ht="37.5" customHeight="1" x14ac:dyDescent="0.25">
      <c r="A119" s="76"/>
      <c r="B119" s="71"/>
      <c r="C119" s="132" t="s">
        <v>57</v>
      </c>
      <c r="D119" s="29"/>
      <c r="E119" s="29"/>
      <c r="F119" s="136"/>
      <c r="G119" s="58" t="s">
        <v>103</v>
      </c>
      <c r="H119" s="39">
        <f>H120+H121</f>
        <v>3609.7000000000003</v>
      </c>
    </row>
    <row r="120" spans="1:8" ht="37.5" customHeight="1" x14ac:dyDescent="0.25">
      <c r="A120" s="76"/>
      <c r="B120" s="71"/>
      <c r="C120" s="186"/>
      <c r="D120" s="29"/>
      <c r="E120" s="29"/>
      <c r="F120" s="136"/>
      <c r="G120" s="58" t="s">
        <v>94</v>
      </c>
      <c r="H120" s="39">
        <f>3690-122.2</f>
        <v>3567.8</v>
      </c>
    </row>
    <row r="121" spans="1:8" ht="37.5" customHeight="1" x14ac:dyDescent="0.25">
      <c r="A121" s="76"/>
      <c r="B121" s="71"/>
      <c r="C121" s="133"/>
      <c r="D121" s="29"/>
      <c r="E121" s="29"/>
      <c r="F121" s="136"/>
      <c r="G121" s="58" t="s">
        <v>62</v>
      </c>
      <c r="H121" s="39">
        <v>41.9</v>
      </c>
    </row>
    <row r="122" spans="1:8" ht="36.75" customHeight="1" x14ac:dyDescent="0.25">
      <c r="A122" s="76"/>
      <c r="B122" s="71"/>
      <c r="C122" s="45" t="s">
        <v>58</v>
      </c>
      <c r="D122" s="29"/>
      <c r="E122" s="29"/>
      <c r="F122" s="136"/>
      <c r="G122" s="58" t="s">
        <v>61</v>
      </c>
      <c r="H122" s="39">
        <v>513</v>
      </c>
    </row>
    <row r="123" spans="1:8" ht="26.25" hidden="1" customHeight="1" x14ac:dyDescent="0.25">
      <c r="A123" s="76"/>
      <c r="B123" s="71"/>
      <c r="C123" s="42" t="s">
        <v>48</v>
      </c>
      <c r="D123" s="29"/>
      <c r="E123" s="29"/>
      <c r="F123" s="136"/>
      <c r="G123" s="58"/>
      <c r="H123" s="39"/>
    </row>
    <row r="124" spans="1:8" ht="29.25" hidden="1" customHeight="1" x14ac:dyDescent="0.25">
      <c r="A124" s="76"/>
      <c r="B124" s="71"/>
      <c r="C124" s="165"/>
      <c r="D124" s="191"/>
      <c r="E124" s="191"/>
      <c r="F124" s="136"/>
      <c r="G124" s="58" t="s">
        <v>61</v>
      </c>
      <c r="H124" s="39"/>
    </row>
    <row r="125" spans="1:8" ht="25.5" hidden="1" customHeight="1" x14ac:dyDescent="0.25">
      <c r="A125" s="76"/>
      <c r="B125" s="71"/>
      <c r="C125" s="190"/>
      <c r="D125" s="192"/>
      <c r="E125" s="192"/>
      <c r="F125" s="136"/>
      <c r="G125" s="58" t="s">
        <v>94</v>
      </c>
      <c r="H125" s="39"/>
    </row>
    <row r="126" spans="1:8" ht="40.5" customHeight="1" x14ac:dyDescent="0.25">
      <c r="A126" s="77"/>
      <c r="B126" s="73"/>
      <c r="C126" s="132" t="s">
        <v>83</v>
      </c>
      <c r="D126" s="29"/>
      <c r="E126" s="29"/>
      <c r="F126" s="135"/>
      <c r="G126" s="58"/>
      <c r="H126" s="39">
        <f>H127+H128</f>
        <v>3543.9</v>
      </c>
    </row>
    <row r="127" spans="1:8" ht="40.5" customHeight="1" x14ac:dyDescent="0.25">
      <c r="A127" s="76"/>
      <c r="B127" s="71"/>
      <c r="C127" s="186"/>
      <c r="D127" s="29"/>
      <c r="E127" s="29"/>
      <c r="F127" s="122"/>
      <c r="G127" s="58" t="s">
        <v>61</v>
      </c>
      <c r="H127" s="39">
        <v>143.9</v>
      </c>
    </row>
    <row r="128" spans="1:8" ht="40.5" customHeight="1" x14ac:dyDescent="0.25">
      <c r="A128" s="76"/>
      <c r="B128" s="71"/>
      <c r="C128" s="133"/>
      <c r="D128" s="29"/>
      <c r="E128" s="29"/>
      <c r="F128" s="122"/>
      <c r="G128" s="58" t="s">
        <v>94</v>
      </c>
      <c r="H128" s="129">
        <v>3400</v>
      </c>
    </row>
    <row r="129" spans="1:8" ht="40.5" customHeight="1" x14ac:dyDescent="0.25">
      <c r="A129" s="77"/>
      <c r="B129" s="73"/>
      <c r="C129" s="14" t="s">
        <v>37</v>
      </c>
      <c r="D129" s="29"/>
      <c r="E129" s="29"/>
      <c r="F129" s="123"/>
      <c r="G129" s="58" t="s">
        <v>107</v>
      </c>
      <c r="H129" s="39">
        <f>8824-598</f>
        <v>8226</v>
      </c>
    </row>
    <row r="130" spans="1:8" ht="21.75" customHeight="1" x14ac:dyDescent="0.25">
      <c r="A130" s="140" t="s">
        <v>22</v>
      </c>
      <c r="B130" s="136" t="s">
        <v>15</v>
      </c>
      <c r="C130" s="128" t="s">
        <v>46</v>
      </c>
      <c r="D130" s="124" t="s">
        <v>88</v>
      </c>
      <c r="E130" s="124" t="s">
        <v>89</v>
      </c>
      <c r="F130" s="153" t="s">
        <v>99</v>
      </c>
      <c r="G130" s="155"/>
      <c r="H130" s="187">
        <f>H133+H134+H135</f>
        <v>37370</v>
      </c>
    </row>
    <row r="131" spans="1:8" ht="35.25" customHeight="1" x14ac:dyDescent="0.25">
      <c r="A131" s="140"/>
      <c r="B131" s="136"/>
      <c r="C131" s="90" t="s">
        <v>37</v>
      </c>
      <c r="D131" s="58"/>
      <c r="E131" s="58"/>
      <c r="F131" s="153"/>
      <c r="G131" s="142"/>
      <c r="H131" s="188"/>
    </row>
    <row r="132" spans="1:8" ht="18.75" customHeight="1" x14ac:dyDescent="0.25">
      <c r="A132" s="140"/>
      <c r="B132" s="136"/>
      <c r="C132" s="111" t="s">
        <v>48</v>
      </c>
      <c r="D132" s="102"/>
      <c r="E132" s="102"/>
      <c r="F132" s="153"/>
      <c r="G132" s="103"/>
      <c r="H132" s="53"/>
    </row>
    <row r="133" spans="1:8" ht="34.5" customHeight="1" x14ac:dyDescent="0.25">
      <c r="A133" s="140"/>
      <c r="B133" s="86"/>
      <c r="C133" s="89"/>
      <c r="D133" s="107"/>
      <c r="E133" s="107"/>
      <c r="F133" s="153"/>
      <c r="G133" s="58" t="s">
        <v>67</v>
      </c>
      <c r="H133" s="63">
        <f>25483+7696+229</f>
        <v>33408</v>
      </c>
    </row>
    <row r="134" spans="1:8" ht="38.25" customHeight="1" x14ac:dyDescent="0.25">
      <c r="A134" s="140"/>
      <c r="B134" s="86"/>
      <c r="C134" s="89"/>
      <c r="D134" s="107"/>
      <c r="E134" s="107"/>
      <c r="F134" s="153"/>
      <c r="G134" s="58" t="s">
        <v>68</v>
      </c>
      <c r="H134" s="25">
        <v>3701.2</v>
      </c>
    </row>
    <row r="135" spans="1:8" ht="33.75" customHeight="1" x14ac:dyDescent="0.25">
      <c r="A135" s="189"/>
      <c r="B135" s="87"/>
      <c r="C135" s="47"/>
      <c r="D135" s="103"/>
      <c r="E135" s="103"/>
      <c r="F135" s="154"/>
      <c r="G135" s="58" t="s">
        <v>69</v>
      </c>
      <c r="H135" s="25">
        <v>260.8</v>
      </c>
    </row>
    <row r="136" spans="1:8" ht="53.25" customHeight="1" x14ac:dyDescent="0.25">
      <c r="A136" s="36" t="s">
        <v>50</v>
      </c>
      <c r="B136" s="37" t="s">
        <v>51</v>
      </c>
      <c r="C136" s="14" t="s">
        <v>47</v>
      </c>
      <c r="D136" s="58"/>
      <c r="E136" s="58"/>
      <c r="F136" s="15"/>
      <c r="G136" s="58"/>
      <c r="H136" s="53">
        <v>0</v>
      </c>
    </row>
    <row r="137" spans="1:8" ht="165.75" customHeight="1" x14ac:dyDescent="0.25">
      <c r="A137" s="100" t="s">
        <v>92</v>
      </c>
      <c r="B137" s="87" t="s">
        <v>85</v>
      </c>
      <c r="C137" s="14" t="s">
        <v>52</v>
      </c>
      <c r="D137" s="72" t="s">
        <v>88</v>
      </c>
      <c r="E137" s="72" t="s">
        <v>89</v>
      </c>
      <c r="F137" s="120"/>
      <c r="G137" s="58" t="s">
        <v>86</v>
      </c>
      <c r="H137" s="53">
        <v>5976</v>
      </c>
    </row>
    <row r="138" spans="1:8" ht="103.5" customHeight="1" x14ac:dyDescent="0.25">
      <c r="A138" s="49" t="s">
        <v>2</v>
      </c>
      <c r="B138" s="35" t="s">
        <v>32</v>
      </c>
      <c r="C138" s="91"/>
      <c r="D138" s="103"/>
      <c r="E138" s="103"/>
      <c r="F138" s="101" t="s">
        <v>27</v>
      </c>
      <c r="G138" s="20"/>
      <c r="H138" s="60">
        <v>3600</v>
      </c>
    </row>
    <row r="139" spans="1:8" ht="29.25" customHeight="1" x14ac:dyDescent="0.25">
      <c r="A139" s="184" t="s">
        <v>24</v>
      </c>
      <c r="B139" s="9" t="s">
        <v>12</v>
      </c>
      <c r="C139" s="15"/>
      <c r="D139" s="58"/>
      <c r="E139" s="58"/>
      <c r="F139" s="27"/>
      <c r="G139" s="58"/>
      <c r="H139" s="25"/>
    </row>
    <row r="140" spans="1:8" ht="38.25" customHeight="1" x14ac:dyDescent="0.25">
      <c r="A140" s="184"/>
      <c r="B140" s="134" t="s">
        <v>29</v>
      </c>
      <c r="C140" s="132" t="s">
        <v>10</v>
      </c>
      <c r="D140" s="16" t="s">
        <v>88</v>
      </c>
      <c r="E140" s="16" t="s">
        <v>89</v>
      </c>
      <c r="F140" s="158" t="s">
        <v>28</v>
      </c>
      <c r="G140" s="16"/>
      <c r="H140" s="25"/>
    </row>
    <row r="141" spans="1:8" x14ac:dyDescent="0.25">
      <c r="A141" s="184"/>
      <c r="B141" s="136"/>
      <c r="C141" s="186"/>
      <c r="D141" s="61"/>
      <c r="E141" s="61"/>
      <c r="F141" s="159"/>
      <c r="G141" s="84" t="s">
        <v>100</v>
      </c>
      <c r="H141" s="156"/>
    </row>
    <row r="142" spans="1:8" ht="43.5" customHeight="1" x14ac:dyDescent="0.25">
      <c r="A142" s="184"/>
      <c r="B142" s="135"/>
      <c r="C142" s="133"/>
      <c r="D142" s="62"/>
      <c r="E142" s="62"/>
      <c r="F142" s="160"/>
      <c r="G142" s="62"/>
      <c r="H142" s="157"/>
    </row>
    <row r="143" spans="1:8" x14ac:dyDescent="0.25">
      <c r="A143" s="184" t="s">
        <v>25</v>
      </c>
      <c r="B143" s="185" t="s">
        <v>30</v>
      </c>
      <c r="C143" s="132" t="s">
        <v>10</v>
      </c>
      <c r="D143" s="70"/>
      <c r="E143" s="70"/>
      <c r="F143" s="158"/>
      <c r="G143" s="141"/>
      <c r="H143" s="63"/>
    </row>
    <row r="144" spans="1:8" x14ac:dyDescent="0.25">
      <c r="A144" s="184"/>
      <c r="B144" s="185"/>
      <c r="C144" s="186"/>
      <c r="D144" s="71"/>
      <c r="E144" s="71"/>
      <c r="F144" s="159"/>
      <c r="G144" s="155"/>
      <c r="H144" s="41"/>
    </row>
    <row r="145" spans="1:8" x14ac:dyDescent="0.25">
      <c r="A145" s="184"/>
      <c r="B145" s="185"/>
      <c r="C145" s="186"/>
      <c r="D145" s="71"/>
      <c r="E145" s="71"/>
      <c r="F145" s="159"/>
      <c r="G145" s="155"/>
      <c r="H145" s="41"/>
    </row>
    <row r="146" spans="1:8" ht="55.5" customHeight="1" x14ac:dyDescent="0.25">
      <c r="A146" s="184"/>
      <c r="B146" s="185"/>
      <c r="C146" s="133"/>
      <c r="D146" s="73"/>
      <c r="E146" s="73"/>
      <c r="F146" s="160"/>
      <c r="G146" s="142"/>
      <c r="H146" s="64"/>
    </row>
    <row r="147" spans="1:8" x14ac:dyDescent="0.25">
      <c r="A147" s="169" t="s">
        <v>26</v>
      </c>
      <c r="B147" s="182" t="s">
        <v>36</v>
      </c>
      <c r="C147" s="132" t="s">
        <v>10</v>
      </c>
      <c r="D147" s="70"/>
      <c r="E147" s="70"/>
      <c r="F147" s="158"/>
      <c r="G147" s="141"/>
      <c r="H147" s="156"/>
    </row>
    <row r="148" spans="1:8" ht="39" customHeight="1" x14ac:dyDescent="0.25">
      <c r="A148" s="171"/>
      <c r="B148" s="183"/>
      <c r="C148" s="133"/>
      <c r="D148" s="73"/>
      <c r="E148" s="73"/>
      <c r="F148" s="160"/>
      <c r="G148" s="142"/>
      <c r="H148" s="157"/>
    </row>
    <row r="149" spans="1:8" ht="50.25" customHeight="1" x14ac:dyDescent="0.25">
      <c r="A149" s="94" t="s">
        <v>95</v>
      </c>
      <c r="B149" s="95" t="s">
        <v>96</v>
      </c>
      <c r="C149" s="14" t="s">
        <v>47</v>
      </c>
      <c r="D149" s="72"/>
      <c r="E149" s="72"/>
      <c r="F149" s="9"/>
      <c r="G149" s="58" t="s">
        <v>97</v>
      </c>
      <c r="H149" s="25">
        <v>3600</v>
      </c>
    </row>
    <row r="150" spans="1:8" ht="50.25" customHeight="1" x14ac:dyDescent="0.25">
      <c r="A150" s="81" t="s">
        <v>11</v>
      </c>
      <c r="B150" s="40" t="s">
        <v>31</v>
      </c>
      <c r="C150" s="10" t="s">
        <v>46</v>
      </c>
      <c r="D150" s="13" t="s">
        <v>88</v>
      </c>
      <c r="E150" s="13" t="s">
        <v>89</v>
      </c>
      <c r="F150" s="153" t="s">
        <v>80</v>
      </c>
      <c r="G150" s="103"/>
      <c r="H150" s="59">
        <f>H152+H153+H157+H161+H162+H166</f>
        <v>1100</v>
      </c>
    </row>
    <row r="151" spans="1:8" ht="21" customHeight="1" x14ac:dyDescent="0.25">
      <c r="A151" s="198"/>
      <c r="B151" s="70"/>
      <c r="C151" s="111" t="s">
        <v>48</v>
      </c>
      <c r="D151" s="23"/>
      <c r="E151" s="23"/>
      <c r="F151" s="153"/>
      <c r="G151" s="58"/>
      <c r="H151" s="25"/>
    </row>
    <row r="152" spans="1:8" ht="36" customHeight="1" x14ac:dyDescent="0.25">
      <c r="A152" s="198"/>
      <c r="B152" s="71"/>
      <c r="C152" s="14" t="s">
        <v>55</v>
      </c>
      <c r="D152" s="38"/>
      <c r="E152" s="38"/>
      <c r="F152" s="153"/>
      <c r="G152" s="58"/>
      <c r="H152" s="39"/>
    </row>
    <row r="153" spans="1:8" ht="34.5" customHeight="1" x14ac:dyDescent="0.25">
      <c r="A153" s="198"/>
      <c r="B153" s="71"/>
      <c r="C153" s="91" t="s">
        <v>73</v>
      </c>
      <c r="D153" s="24"/>
      <c r="E153" s="24"/>
      <c r="F153" s="153"/>
      <c r="G153" s="58" t="s">
        <v>93</v>
      </c>
      <c r="H153" s="46">
        <v>1100</v>
      </c>
    </row>
    <row r="154" spans="1:8" ht="15" customHeight="1" x14ac:dyDescent="0.25">
      <c r="A154" s="198"/>
      <c r="B154" s="71"/>
      <c r="C154" s="182" t="s">
        <v>74</v>
      </c>
      <c r="D154" s="191"/>
      <c r="E154" s="191"/>
      <c r="F154" s="153"/>
      <c r="G154" s="141" t="s">
        <v>72</v>
      </c>
      <c r="H154" s="143"/>
    </row>
    <row r="155" spans="1:8" ht="18.75" customHeight="1" x14ac:dyDescent="0.25">
      <c r="A155" s="198"/>
      <c r="B155" s="71"/>
      <c r="C155" s="153"/>
      <c r="D155" s="195"/>
      <c r="E155" s="195"/>
      <c r="F155" s="153"/>
      <c r="G155" s="142"/>
      <c r="H155" s="144"/>
    </row>
    <row r="156" spans="1:8" ht="31.5" hidden="1" customHeight="1" x14ac:dyDescent="0.25">
      <c r="A156" s="198"/>
      <c r="B156" s="71"/>
      <c r="C156" s="153"/>
      <c r="D156" s="195"/>
      <c r="E156" s="195"/>
      <c r="F156" s="153"/>
      <c r="G156" s="58" t="s">
        <v>81</v>
      </c>
      <c r="H156" s="39"/>
    </row>
    <row r="157" spans="1:8" ht="32.25" customHeight="1" x14ac:dyDescent="0.25">
      <c r="A157" s="198"/>
      <c r="B157" s="71"/>
      <c r="C157" s="28" t="s">
        <v>56</v>
      </c>
      <c r="D157" s="29"/>
      <c r="E157" s="29"/>
      <c r="F157" s="153"/>
      <c r="G157" s="58" t="s">
        <v>93</v>
      </c>
      <c r="H157" s="39"/>
    </row>
    <row r="158" spans="1:8" ht="32.25" hidden="1" customHeight="1" x14ac:dyDescent="0.25">
      <c r="A158" s="92"/>
      <c r="B158" s="71"/>
      <c r="C158" s="95" t="s">
        <v>74</v>
      </c>
      <c r="D158" s="23"/>
      <c r="E158" s="23"/>
      <c r="F158" s="153"/>
      <c r="G158" s="58"/>
      <c r="H158" s="39"/>
    </row>
    <row r="159" spans="1:8" ht="21.75" hidden="1" customHeight="1" x14ac:dyDescent="0.25">
      <c r="A159" s="92"/>
      <c r="B159" s="71"/>
      <c r="C159" s="182"/>
      <c r="D159" s="191"/>
      <c r="E159" s="191"/>
      <c r="F159" s="153"/>
      <c r="G159" s="58"/>
      <c r="H159" s="39"/>
    </row>
    <row r="160" spans="1:8" ht="22.5" hidden="1" customHeight="1" x14ac:dyDescent="0.25">
      <c r="A160" s="92"/>
      <c r="B160" s="71"/>
      <c r="C160" s="153"/>
      <c r="D160" s="195"/>
      <c r="E160" s="195"/>
      <c r="F160" s="153"/>
      <c r="G160" s="58"/>
      <c r="H160" s="39"/>
    </row>
    <row r="161" spans="1:8" ht="33" customHeight="1" x14ac:dyDescent="0.25">
      <c r="A161" s="50"/>
      <c r="B161" s="71"/>
      <c r="C161" s="28" t="s">
        <v>57</v>
      </c>
      <c r="D161" s="29"/>
      <c r="E161" s="29"/>
      <c r="F161" s="153"/>
      <c r="G161" s="58"/>
      <c r="H161" s="39"/>
    </row>
    <row r="162" spans="1:8" ht="32.25" customHeight="1" x14ac:dyDescent="0.25">
      <c r="A162" s="50"/>
      <c r="B162" s="71"/>
      <c r="C162" s="28" t="s">
        <v>58</v>
      </c>
      <c r="D162" s="29"/>
      <c r="E162" s="29"/>
      <c r="F162" s="153"/>
      <c r="G162" s="58"/>
      <c r="H162" s="39"/>
    </row>
    <row r="163" spans="1:8" ht="17.25" hidden="1" customHeight="1" x14ac:dyDescent="0.25">
      <c r="A163" s="50"/>
      <c r="B163" s="71"/>
      <c r="C163" s="95" t="s">
        <v>74</v>
      </c>
      <c r="D163" s="23"/>
      <c r="E163" s="23"/>
      <c r="F163" s="153"/>
      <c r="G163" s="58"/>
      <c r="H163" s="46"/>
    </row>
    <row r="164" spans="1:8" ht="26.25" hidden="1" customHeight="1" x14ac:dyDescent="0.25">
      <c r="A164" s="50"/>
      <c r="B164" s="71"/>
      <c r="C164" s="196"/>
      <c r="D164" s="23"/>
      <c r="E164" s="191"/>
      <c r="F164" s="153"/>
      <c r="G164" s="58"/>
      <c r="H164" s="39"/>
    </row>
    <row r="165" spans="1:8" ht="16.5" hidden="1" customHeight="1" x14ac:dyDescent="0.25">
      <c r="A165" s="50"/>
      <c r="B165" s="71"/>
      <c r="C165" s="197"/>
      <c r="D165" s="88"/>
      <c r="E165" s="195"/>
      <c r="F165" s="153"/>
      <c r="G165" s="58"/>
      <c r="H165" s="39"/>
    </row>
    <row r="166" spans="1:8" ht="38.25" customHeight="1" x14ac:dyDescent="0.25">
      <c r="A166" s="51"/>
      <c r="B166" s="73"/>
      <c r="C166" s="28" t="s">
        <v>83</v>
      </c>
      <c r="D166" s="29"/>
      <c r="E166" s="29"/>
      <c r="F166" s="154"/>
      <c r="G166" s="58"/>
      <c r="H166" s="39"/>
    </row>
    <row r="167" spans="1:8" ht="50.25" customHeight="1" x14ac:dyDescent="0.25">
      <c r="A167" s="81">
        <v>4</v>
      </c>
      <c r="B167" s="40" t="s">
        <v>108</v>
      </c>
      <c r="C167" s="14" t="s">
        <v>46</v>
      </c>
      <c r="D167" s="16" t="s">
        <v>88</v>
      </c>
      <c r="E167" s="16" t="s">
        <v>89</v>
      </c>
      <c r="F167" s="163" t="s">
        <v>110</v>
      </c>
      <c r="G167" s="130"/>
      <c r="H167" s="59">
        <f>H168+H169</f>
        <v>55</v>
      </c>
    </row>
    <row r="168" spans="1:8" ht="50.25" customHeight="1" x14ac:dyDescent="0.25">
      <c r="A168" s="81"/>
      <c r="B168" s="40"/>
      <c r="C168" s="14" t="s">
        <v>37</v>
      </c>
      <c r="D168" s="16"/>
      <c r="E168" s="16"/>
      <c r="F168" s="164"/>
      <c r="G168" s="130" t="s">
        <v>109</v>
      </c>
      <c r="H168" s="25">
        <v>26.5</v>
      </c>
    </row>
    <row r="169" spans="1:8" ht="50.25" customHeight="1" x14ac:dyDescent="0.25">
      <c r="A169" s="81"/>
      <c r="B169" s="40"/>
      <c r="C169" s="14" t="s">
        <v>10</v>
      </c>
      <c r="D169" s="16"/>
      <c r="E169" s="16"/>
      <c r="F169" s="173"/>
      <c r="G169" s="131" t="s">
        <v>109</v>
      </c>
      <c r="H169" s="25">
        <v>28.5</v>
      </c>
    </row>
    <row r="170" spans="1:8" x14ac:dyDescent="0.25">
      <c r="G170" s="34"/>
    </row>
    <row r="171" spans="1:8" ht="24" customHeight="1" x14ac:dyDescent="0.25">
      <c r="A171" s="194"/>
      <c r="B171" s="194"/>
    </row>
    <row r="172" spans="1:8" x14ac:dyDescent="0.25">
      <c r="A172" s="194"/>
      <c r="B172" s="194"/>
      <c r="G172" s="34"/>
    </row>
    <row r="173" spans="1:8" x14ac:dyDescent="0.25">
      <c r="G173" s="34"/>
    </row>
  </sheetData>
  <mergeCells count="115">
    <mergeCell ref="A171:B171"/>
    <mergeCell ref="A172:B172"/>
    <mergeCell ref="F115:F126"/>
    <mergeCell ref="F111:F113"/>
    <mergeCell ref="C154:C156"/>
    <mergeCell ref="D154:D156"/>
    <mergeCell ref="E154:E156"/>
    <mergeCell ref="C159:C160"/>
    <mergeCell ref="D159:D160"/>
    <mergeCell ref="E159:E160"/>
    <mergeCell ref="C164:C165"/>
    <mergeCell ref="E164:E165"/>
    <mergeCell ref="C140:C142"/>
    <mergeCell ref="C147:C148"/>
    <mergeCell ref="A151:A157"/>
    <mergeCell ref="B140:B142"/>
    <mergeCell ref="A147:A148"/>
    <mergeCell ref="F167:F169"/>
    <mergeCell ref="B147:B148"/>
    <mergeCell ref="A143:A146"/>
    <mergeCell ref="B143:B146"/>
    <mergeCell ref="C143:C146"/>
    <mergeCell ref="H130:H131"/>
    <mergeCell ref="A130:A132"/>
    <mergeCell ref="B130:B132"/>
    <mergeCell ref="A111:A112"/>
    <mergeCell ref="A133:A135"/>
    <mergeCell ref="F147:F148"/>
    <mergeCell ref="G147:G148"/>
    <mergeCell ref="B111:B114"/>
    <mergeCell ref="C124:C125"/>
    <mergeCell ref="D124:D125"/>
    <mergeCell ref="E124:E125"/>
    <mergeCell ref="A139:A142"/>
    <mergeCell ref="F140:F142"/>
    <mergeCell ref="C119:C121"/>
    <mergeCell ref="C126:C128"/>
    <mergeCell ref="G3:H3"/>
    <mergeCell ref="G5:H5"/>
    <mergeCell ref="C63:C64"/>
    <mergeCell ref="D63:D64"/>
    <mergeCell ref="E63:E64"/>
    <mergeCell ref="C78:C79"/>
    <mergeCell ref="D78:D79"/>
    <mergeCell ref="E78:E79"/>
    <mergeCell ref="B56:B58"/>
    <mergeCell ref="G4:H4"/>
    <mergeCell ref="G10:G12"/>
    <mergeCell ref="D31:D34"/>
    <mergeCell ref="E31:E34"/>
    <mergeCell ref="D38:D39"/>
    <mergeCell ref="E38:E39"/>
    <mergeCell ref="F16:F21"/>
    <mergeCell ref="B16:B23"/>
    <mergeCell ref="D24:D25"/>
    <mergeCell ref="E24:E25"/>
    <mergeCell ref="D56:D58"/>
    <mergeCell ref="E56:E58"/>
    <mergeCell ref="F57:F58"/>
    <mergeCell ref="D62:E62"/>
    <mergeCell ref="D73:E73"/>
    <mergeCell ref="A10:A12"/>
    <mergeCell ref="B10:B12"/>
    <mergeCell ref="C10:C12"/>
    <mergeCell ref="F10:F12"/>
    <mergeCell ref="D11:D12"/>
    <mergeCell ref="E11:E12"/>
    <mergeCell ref="H10:H12"/>
    <mergeCell ref="A9:H9"/>
    <mergeCell ref="D52:D53"/>
    <mergeCell ref="E52:E53"/>
    <mergeCell ref="D43:D44"/>
    <mergeCell ref="E43:E44"/>
    <mergeCell ref="C24:C27"/>
    <mergeCell ref="D107:E107"/>
    <mergeCell ref="D80:E80"/>
    <mergeCell ref="D86:E86"/>
    <mergeCell ref="D93:E93"/>
    <mergeCell ref="D106:E106"/>
    <mergeCell ref="C91:C92"/>
    <mergeCell ref="D91:D92"/>
    <mergeCell ref="C71:C72"/>
    <mergeCell ref="D71:D72"/>
    <mergeCell ref="E71:E72"/>
    <mergeCell ref="E91:E92"/>
    <mergeCell ref="D84:D85"/>
    <mergeCell ref="E84:E85"/>
    <mergeCell ref="E103:E105"/>
    <mergeCell ref="C103:C105"/>
    <mergeCell ref="D103:D105"/>
    <mergeCell ref="C84:C85"/>
    <mergeCell ref="C98:C100"/>
    <mergeCell ref="B109:B110"/>
    <mergeCell ref="F59:F76"/>
    <mergeCell ref="B59:B68"/>
    <mergeCell ref="F24:F40"/>
    <mergeCell ref="B96:B107"/>
    <mergeCell ref="A96:A106"/>
    <mergeCell ref="G154:G155"/>
    <mergeCell ref="H154:H155"/>
    <mergeCell ref="D94:E94"/>
    <mergeCell ref="D100:E100"/>
    <mergeCell ref="D98:E98"/>
    <mergeCell ref="D74:E74"/>
    <mergeCell ref="D68:E68"/>
    <mergeCell ref="D81:E81"/>
    <mergeCell ref="D87:E87"/>
    <mergeCell ref="F150:F166"/>
    <mergeCell ref="G130:G131"/>
    <mergeCell ref="F130:F135"/>
    <mergeCell ref="H147:H148"/>
    <mergeCell ref="G143:G146"/>
    <mergeCell ref="F143:F146"/>
    <mergeCell ref="H141:H142"/>
    <mergeCell ref="B89:B94"/>
  </mergeCells>
  <pageMargins left="0.39370078740157483" right="0.15748031496062992" top="0.26" bottom="0.18" header="0.23622047244094491" footer="0.15748031496062992"/>
  <pageSetup paperSize="9" scale="80" orientation="landscape" r:id="rId1"/>
  <headerFooter differentFirst="1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01.01</vt:lpstr>
      <vt:lpstr>'01.01'!Заголовки_для_печати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Архипова И.В.</cp:lastModifiedBy>
  <cp:lastPrinted>2018-07-20T08:49:18Z</cp:lastPrinted>
  <dcterms:created xsi:type="dcterms:W3CDTF">2005-05-11T09:34:44Z</dcterms:created>
  <dcterms:modified xsi:type="dcterms:W3CDTF">2019-12-24T08:08:25Z</dcterms:modified>
</cp:coreProperties>
</file>