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45" yWindow="3945" windowWidth="18825" windowHeight="7590" tabRatio="830"/>
  </bookViews>
  <sheets>
    <sheet name="Табл1" sheetId="4" r:id="rId1"/>
    <sheet name="Табл2" sheetId="5" r:id="rId2"/>
    <sheet name="Табл3" sheetId="7" r:id="rId3"/>
  </sheets>
  <definedNames>
    <definedName name="_xlnm.Print_Titles" localSheetId="0">Табл1!$8:$10</definedName>
    <definedName name="_xlnm.Print_Titles" localSheetId="1">Табл2!$3:$6</definedName>
    <definedName name="_xlnm.Print_Titles" localSheetId="2">Табл3!$4:$7</definedName>
    <definedName name="_xlnm.Print_Area" localSheetId="0">Табл1!$A$1:$S$138</definedName>
    <definedName name="_xlnm.Print_Area" localSheetId="1">Табл2!$B$1:$K$59</definedName>
    <definedName name="_xlnm.Print_Area" localSheetId="2">Табл3!$B$1:$I$56</definedName>
  </definedNames>
  <calcPr calcId="145621" refMode="R1C1"/>
</workbook>
</file>

<file path=xl/calcChain.xml><?xml version="1.0" encoding="utf-8"?>
<calcChain xmlns="http://schemas.openxmlformats.org/spreadsheetml/2006/main">
  <c r="H16" i="4" l="1"/>
  <c r="L16" i="4" s="1"/>
  <c r="D16" i="4"/>
  <c r="H9" i="7" l="1"/>
  <c r="H10" i="7"/>
  <c r="H13" i="7"/>
  <c r="F49" i="5" l="1"/>
  <c r="K54" i="5"/>
  <c r="K51" i="5"/>
  <c r="J54" i="5"/>
  <c r="J51" i="5"/>
  <c r="J27" i="5"/>
  <c r="J26" i="5"/>
  <c r="J24" i="5"/>
  <c r="J23" i="5"/>
  <c r="K23" i="5"/>
  <c r="J21" i="5"/>
  <c r="J12" i="5"/>
  <c r="J11" i="5"/>
  <c r="F24" i="5"/>
  <c r="F34" i="5"/>
  <c r="I36" i="5"/>
  <c r="J36" i="5" s="1"/>
  <c r="J38" i="5"/>
  <c r="K26" i="4"/>
  <c r="K21" i="4" l="1"/>
  <c r="K14" i="4" l="1"/>
  <c r="E10" i="5" l="1"/>
  <c r="E21" i="5"/>
  <c r="H25" i="7" l="1"/>
  <c r="H26" i="7"/>
  <c r="H28" i="7"/>
  <c r="H29" i="7"/>
  <c r="H24" i="7"/>
  <c r="H12" i="7"/>
  <c r="J23" i="4" l="1"/>
  <c r="F23" i="4"/>
  <c r="H28" i="4" l="1"/>
  <c r="J26" i="4"/>
  <c r="G26" i="4"/>
  <c r="F26" i="4"/>
  <c r="D115" i="4" l="1"/>
  <c r="H115" i="4"/>
  <c r="L115" i="4" s="1"/>
  <c r="H22" i="7" l="1"/>
  <c r="H18" i="7" l="1"/>
  <c r="H16" i="7"/>
  <c r="P84" i="4" l="1"/>
  <c r="Q84" i="4"/>
  <c r="R84" i="4"/>
  <c r="O84" i="4"/>
  <c r="K11" i="5" l="1"/>
  <c r="I12" i="5"/>
  <c r="I11" i="5"/>
  <c r="G11" i="5"/>
  <c r="F39" i="5"/>
  <c r="F13" i="5" s="1"/>
  <c r="K27" i="5"/>
  <c r="I26" i="5"/>
  <c r="F27" i="5"/>
  <c r="P14" i="4" l="1"/>
  <c r="Q14" i="4"/>
  <c r="R14" i="4"/>
  <c r="O14" i="4"/>
  <c r="G14" i="4"/>
  <c r="D15" i="4"/>
  <c r="G13" i="5" l="1"/>
  <c r="H15" i="4" l="1"/>
  <c r="L15" i="4" s="1"/>
  <c r="H14" i="4" l="1"/>
  <c r="Q13" i="4"/>
  <c r="R13" i="4"/>
  <c r="K84" i="4" l="1"/>
  <c r="D85" i="4" l="1"/>
  <c r="I13" i="5" l="1"/>
  <c r="I10" i="5" s="1"/>
  <c r="G36" i="5"/>
  <c r="F38" i="5"/>
  <c r="I21" i="5"/>
  <c r="I16" i="5"/>
  <c r="G12" i="5"/>
  <c r="G10" i="5" s="1"/>
  <c r="G26" i="5"/>
  <c r="F33" i="4"/>
  <c r="F36" i="5" l="1"/>
  <c r="F12" i="5"/>
  <c r="K38" i="5"/>
  <c r="F26" i="5"/>
  <c r="K26" i="5" s="1"/>
  <c r="H35" i="7" l="1"/>
  <c r="G84" i="4" l="1"/>
  <c r="H52" i="4" l="1"/>
  <c r="D52" i="4"/>
  <c r="E21" i="4"/>
  <c r="I21" i="4"/>
  <c r="J21" i="4"/>
  <c r="H30" i="4"/>
  <c r="D30" i="4"/>
  <c r="G21" i="4"/>
  <c r="F21" i="4"/>
  <c r="L30" i="4" l="1"/>
  <c r="L52" i="4"/>
  <c r="H92" i="4"/>
  <c r="H104" i="4"/>
  <c r="D104" i="4"/>
  <c r="L104" i="4" l="1"/>
  <c r="I51" i="5"/>
  <c r="K123" i="4" l="1"/>
  <c r="G123" i="4"/>
  <c r="D123" i="4" s="1"/>
  <c r="H124" i="4" l="1"/>
  <c r="D124" i="4"/>
  <c r="H123" i="4"/>
  <c r="L123" i="4" s="1"/>
  <c r="R122" i="4"/>
  <c r="Q122" i="4"/>
  <c r="P122" i="4"/>
  <c r="O122" i="4"/>
  <c r="K122" i="4"/>
  <c r="J122" i="4"/>
  <c r="I122" i="4"/>
  <c r="G122" i="4"/>
  <c r="F122" i="4"/>
  <c r="E122" i="4"/>
  <c r="D122" i="4"/>
  <c r="L124" i="4" l="1"/>
  <c r="H122" i="4"/>
  <c r="L122" i="4" l="1"/>
  <c r="J10" i="5"/>
  <c r="K116" i="4" l="1"/>
  <c r="J116" i="4"/>
  <c r="I116" i="4"/>
  <c r="E116" i="4"/>
  <c r="F116" i="4"/>
  <c r="G116" i="4"/>
  <c r="I84" i="4"/>
  <c r="J84" i="4"/>
  <c r="E84" i="4"/>
  <c r="F84" i="4"/>
  <c r="D84" i="4" l="1"/>
  <c r="H83" i="4"/>
  <c r="H106" i="4" l="1"/>
  <c r="L106" i="4" s="1"/>
  <c r="H114" i="4" l="1"/>
  <c r="D114" i="4"/>
  <c r="H113" i="4"/>
  <c r="D113" i="4"/>
  <c r="H112" i="4"/>
  <c r="D112" i="4"/>
  <c r="H111" i="4"/>
  <c r="D111" i="4"/>
  <c r="H110" i="4"/>
  <c r="D110" i="4"/>
  <c r="H109" i="4"/>
  <c r="D109" i="4"/>
  <c r="H107" i="4"/>
  <c r="D107" i="4"/>
  <c r="H105" i="4"/>
  <c r="D105" i="4"/>
  <c r="D92" i="4"/>
  <c r="L92" i="4" s="1"/>
  <c r="L109" i="4" l="1"/>
  <c r="L110" i="4"/>
  <c r="L112" i="4"/>
  <c r="L114" i="4"/>
  <c r="L113" i="4"/>
  <c r="L111" i="4"/>
  <c r="L107" i="4"/>
  <c r="L105" i="4"/>
  <c r="G19" i="4"/>
  <c r="O13" i="4"/>
  <c r="P13" i="4"/>
  <c r="D83" i="4" l="1"/>
  <c r="L83" i="4" s="1"/>
  <c r="K54" i="4" l="1"/>
  <c r="G54" i="4"/>
  <c r="D54" i="4" s="1"/>
  <c r="D55" i="4"/>
  <c r="F51" i="5" l="1"/>
  <c r="G51" i="5"/>
  <c r="F44" i="5"/>
  <c r="F25" i="5"/>
  <c r="K24" i="5"/>
  <c r="F23" i="5"/>
  <c r="K12" i="5" s="1"/>
  <c r="G21" i="5"/>
  <c r="F21" i="5" s="1"/>
  <c r="H117" i="4"/>
  <c r="D117" i="4"/>
  <c r="D116" i="4" s="1"/>
  <c r="H118" i="4"/>
  <c r="D118" i="4"/>
  <c r="D121" i="4"/>
  <c r="H121" i="4"/>
  <c r="D120" i="4"/>
  <c r="H116" i="4" l="1"/>
  <c r="L117" i="4"/>
  <c r="L116" i="4"/>
  <c r="L18" i="4"/>
  <c r="K27" i="4"/>
  <c r="H29" i="4"/>
  <c r="D29" i="4"/>
  <c r="D27" i="4"/>
  <c r="D24" i="4"/>
  <c r="H24" i="4"/>
  <c r="H27" i="4" l="1"/>
  <c r="L27" i="4" s="1"/>
  <c r="L29" i="4"/>
  <c r="L24" i="4"/>
  <c r="K34" i="5" l="1"/>
  <c r="K39" i="5"/>
  <c r="K44" i="5"/>
  <c r="K49" i="5"/>
  <c r="J19" i="5" l="1"/>
  <c r="J34" i="5"/>
  <c r="J39" i="5"/>
  <c r="J44" i="5"/>
  <c r="J49" i="5"/>
  <c r="F17" i="5" l="1"/>
  <c r="F18" i="5"/>
  <c r="F19" i="5"/>
  <c r="F20" i="5"/>
  <c r="E14" i="5"/>
  <c r="E16" i="5"/>
  <c r="K19" i="5" l="1"/>
  <c r="F10" i="5"/>
  <c r="K10" i="5" s="1"/>
  <c r="K13" i="5" l="1"/>
  <c r="H120" i="4"/>
  <c r="H119" i="4" s="1"/>
  <c r="E33" i="4" l="1"/>
  <c r="L91" i="4" l="1"/>
  <c r="L90" i="4"/>
  <c r="P32" i="4" l="1"/>
  <c r="Q32" i="4"/>
  <c r="R32" i="4"/>
  <c r="O32" i="4"/>
  <c r="P54" i="4"/>
  <c r="Q54" i="4"/>
  <c r="O54" i="4"/>
  <c r="P119" i="4"/>
  <c r="Q119" i="4"/>
  <c r="R119" i="4"/>
  <c r="O119" i="4"/>
  <c r="P116" i="4"/>
  <c r="Q116" i="4"/>
  <c r="R116" i="4"/>
  <c r="O116" i="4"/>
  <c r="H85" i="4" l="1"/>
  <c r="H84" i="4" s="1"/>
  <c r="P21" i="4" l="1"/>
  <c r="P19" i="4" s="1"/>
  <c r="P12" i="4" s="1"/>
  <c r="Q21" i="4"/>
  <c r="Q19" i="4" s="1"/>
  <c r="Q12" i="4" s="1"/>
  <c r="R21" i="4"/>
  <c r="R19" i="4" s="1"/>
  <c r="R12" i="4" s="1"/>
  <c r="O21" i="4"/>
  <c r="O19" i="4" s="1"/>
  <c r="O12" i="4" s="1"/>
  <c r="I19" i="4"/>
  <c r="H26" i="4" l="1"/>
  <c r="H22" i="4"/>
  <c r="H25" i="4"/>
  <c r="J19" i="4" l="1"/>
  <c r="H23" i="4"/>
  <c r="H21" i="4" s="1"/>
  <c r="H54" i="4"/>
  <c r="L54" i="4" s="1"/>
  <c r="H55" i="4"/>
  <c r="L55" i="4" s="1"/>
  <c r="H33" i="4"/>
  <c r="I33" i="4"/>
  <c r="I32" i="4" s="1"/>
  <c r="I12" i="4" s="1"/>
  <c r="J33" i="4"/>
  <c r="J32" i="4" s="1"/>
  <c r="K33" i="4"/>
  <c r="K32" i="4" s="1"/>
  <c r="G33" i="4"/>
  <c r="D33" i="4"/>
  <c r="D23" i="4"/>
  <c r="D25" i="4"/>
  <c r="L25" i="4" s="1"/>
  <c r="D26" i="4"/>
  <c r="L26" i="4" s="1"/>
  <c r="D28" i="4"/>
  <c r="D22" i="4"/>
  <c r="L22" i="4" s="1"/>
  <c r="J12" i="4" l="1"/>
  <c r="H32" i="4"/>
  <c r="L33" i="4"/>
  <c r="D21" i="4"/>
  <c r="D19" i="4" s="1"/>
  <c r="L85" i="4"/>
  <c r="L28" i="4"/>
  <c r="L23" i="4"/>
  <c r="L84" i="4" l="1"/>
  <c r="L21" i="4"/>
  <c r="L31" i="4"/>
  <c r="L121" i="4"/>
  <c r="L120" i="4"/>
  <c r="L20" i="4" l="1"/>
  <c r="G13" i="4"/>
  <c r="K13" i="4"/>
  <c r="H13" i="4" l="1"/>
  <c r="D14" i="4"/>
  <c r="L14" i="4" s="1"/>
  <c r="E19" i="4"/>
  <c r="F19" i="4"/>
  <c r="D119" i="4" l="1"/>
  <c r="L119" i="4" s="1"/>
  <c r="E119" i="4"/>
  <c r="F119" i="4"/>
  <c r="G119" i="4"/>
  <c r="D32" i="4"/>
  <c r="E32" i="4"/>
  <c r="F32" i="4"/>
  <c r="G32" i="4"/>
  <c r="G12" i="4" s="1"/>
  <c r="E13" i="4"/>
  <c r="F13" i="4"/>
  <c r="F12" i="4" l="1"/>
  <c r="E12" i="4"/>
  <c r="L32" i="4"/>
  <c r="D13" i="4"/>
  <c r="D12" i="4" s="1"/>
  <c r="H38" i="7"/>
  <c r="L13" i="4" l="1"/>
  <c r="J16" i="5" l="1"/>
  <c r="J13" i="5"/>
  <c r="K21" i="5" l="1"/>
  <c r="K19" i="4" l="1"/>
  <c r="H19" i="4" l="1"/>
  <c r="L19" i="4" l="1"/>
  <c r="E31" i="5" l="1"/>
  <c r="E46" i="5"/>
  <c r="E41" i="5"/>
  <c r="G16" i="5" l="1"/>
  <c r="F16" i="5" s="1"/>
  <c r="K16" i="5" s="1"/>
  <c r="K36" i="5" l="1"/>
  <c r="K119" i="4"/>
  <c r="K12" i="4" s="1"/>
  <c r="H12" i="4" s="1"/>
  <c r="L12" i="4" s="1"/>
  <c r="V120" i="4" l="1"/>
  <c r="U120" i="4" l="1"/>
  <c r="F45" i="5" l="1"/>
  <c r="F43" i="5"/>
  <c r="F42" i="5"/>
  <c r="F11" i="5" s="1"/>
  <c r="F40" i="5"/>
  <c r="H37" i="7" l="1"/>
  <c r="H31" i="7"/>
  <c r="G46" i="5" l="1"/>
  <c r="G41" i="5"/>
  <c r="G31" i="5"/>
  <c r="G9" i="5"/>
  <c r="G8" i="5" l="1"/>
  <c r="F9" i="5" l="1"/>
  <c r="I9" i="5" l="1"/>
  <c r="F31" i="5" l="1"/>
  <c r="I31" i="5"/>
  <c r="J31" i="5" s="1"/>
  <c r="F41" i="5"/>
  <c r="I41" i="5"/>
  <c r="F46" i="5"/>
  <c r="I46" i="5"/>
  <c r="K31" i="5" l="1"/>
  <c r="K46" i="5"/>
  <c r="J46" i="5"/>
  <c r="K41" i="5"/>
  <c r="J41" i="5"/>
  <c r="F8" i="5"/>
  <c r="I8" i="5"/>
</calcChain>
</file>

<file path=xl/comments1.xml><?xml version="1.0" encoding="utf-8"?>
<comments xmlns="http://schemas.openxmlformats.org/spreadsheetml/2006/main">
  <authors>
    <author>Высочина Е.Ю.</author>
  </authors>
  <commentList>
    <comment ref="C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Показатель расчитывается по окончании отчетного года
</t>
        </r>
      </text>
    </comment>
    <comment ref="C10" authorId="0">
      <text>
        <r>
          <rPr>
            <b/>
            <sz val="9"/>
            <color indexed="81"/>
            <rFont val="Tahoma"/>
            <family val="2"/>
            <charset val="204"/>
          </rPr>
          <t>Показатель расчитывается по окончании отчетного года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<sst xmlns="http://schemas.openxmlformats.org/spreadsheetml/2006/main" count="619" uniqueCount="370">
  <si>
    <t>Статус</t>
  </si>
  <si>
    <t>Муниципальная программа</t>
  </si>
  <si>
    <t>Обеспечение коммунальными услугами населения городского округа город Воронеж</t>
  </si>
  <si>
    <t>Подпрограмма 1</t>
  </si>
  <si>
    <t>Подпрограмма 2</t>
  </si>
  <si>
    <t xml:space="preserve">Благоустройство дворовых территорий </t>
  </si>
  <si>
    <t>Подпрограмма 3</t>
  </si>
  <si>
    <t xml:space="preserve">Строительство, реконструкция и капитальный ремонт объектов коммунальной инфраструктуры </t>
  </si>
  <si>
    <t>Проведение капитального ремонта многоквартирных домов в рамках исполнения судебных решений</t>
  </si>
  <si>
    <t>Основное мероприятие 4</t>
  </si>
  <si>
    <t>Текущее содержание общественных туалетов</t>
  </si>
  <si>
    <t>Основное мероприятие 5</t>
  </si>
  <si>
    <t>Текущее содержание кладбищ</t>
  </si>
  <si>
    <t>-</t>
  </si>
  <si>
    <t>ед.</t>
  </si>
  <si>
    <t>9.1</t>
  </si>
  <si>
    <t>Основное мероприяте 5 - Текущее содержание кладбищ</t>
  </si>
  <si>
    <t>Количество обслуживаемых общественных туалетов</t>
  </si>
  <si>
    <t>8.1</t>
  </si>
  <si>
    <t>Основное мероприятие 4 - Текущее содержание общественных туалетов</t>
  </si>
  <si>
    <t>га</t>
  </si>
  <si>
    <t>Общая площадь территории, обеспеченная коммунальной инфраструктурой</t>
  </si>
  <si>
    <t>7.1</t>
  </si>
  <si>
    <t>%</t>
  </si>
  <si>
    <t>Доля выполненных заявок по ликвидации аварийных и непредвиденных ситуаций на инженерных сетях</t>
  </si>
  <si>
    <t>6.5</t>
  </si>
  <si>
    <t xml:space="preserve">Переключение многоквартирных домов на гарантированные источники электроснабжения                           </t>
  </si>
  <si>
    <t>6.4</t>
  </si>
  <si>
    <t>6.3</t>
  </si>
  <si>
    <t>6.2</t>
  </si>
  <si>
    <t>Переключение многоквартирных домов и объектов социальной сферы на гарантированные источники теплоснабжения</t>
  </si>
  <si>
    <t>6.1</t>
  </si>
  <si>
    <t xml:space="preserve">Основное мероприятие 2 - Строительство, реконструкция и капитальный ремонт объектов коммунальной инфраструктуры </t>
  </si>
  <si>
    <t>Количество многоквартирных домов, в которых проведен капитальный ремонт в рамках исполнения судебных решений о возложении на администрацию городского округа город Воронеж обязанности по проведению капитального ремонта многоквартирных домов</t>
  </si>
  <si>
    <t>5.1</t>
  </si>
  <si>
    <t>4.1</t>
  </si>
  <si>
    <t>3.1</t>
  </si>
  <si>
    <t>2.1</t>
  </si>
  <si>
    <t xml:space="preserve">ПОДПРОГРАММА 2 - Благоустройство дворовых территорий </t>
  </si>
  <si>
    <t>Площадь жилищного фонда, оборудованная водопроводом</t>
  </si>
  <si>
    <t>1.2</t>
  </si>
  <si>
    <t>1.1</t>
  </si>
  <si>
    <t xml:space="preserve">ПОДПРОГРАММА 1 - Чистая вода </t>
  </si>
  <si>
    <t>Удовлетворенность населения жилищно-комунальными услугами</t>
  </si>
  <si>
    <t>2</t>
  </si>
  <si>
    <t>Уровень износа коммунальной инфраструктуры</t>
  </si>
  <si>
    <t>1</t>
  </si>
  <si>
    <t>МУНИЦИПАЛЬНАЯ ПРОГРАММА</t>
  </si>
  <si>
    <t>факт</t>
  </si>
  <si>
    <t>план</t>
  </si>
  <si>
    <t>Значения показателей (индикаторов) муниципальной программы, подпрограммы муниципальной программы, основного мероприятия муниципальной программы</t>
  </si>
  <si>
    <t>Ед. измерения</t>
  </si>
  <si>
    <t>Наименование показателя (индикатора)</t>
  </si>
  <si>
    <t>№ п/п</t>
  </si>
  <si>
    <t>31.12.14</t>
  </si>
  <si>
    <t>01.01.14</t>
  </si>
  <si>
    <t>Строительство канализационных сетей по улицам Витебская, Ржевская с КНС в г. Воронеж</t>
  </si>
  <si>
    <t>1.1.6.</t>
  </si>
  <si>
    <t>Канализационные сети и сооружения (КНС) в жилом массиве "Задонье"</t>
  </si>
  <si>
    <t>1.1.5.</t>
  </si>
  <si>
    <t>Канализование улиц Гастелло, Бунакова, Дуговая, пер. Дуговой в г. Воронеж</t>
  </si>
  <si>
    <t>1.1.4.</t>
  </si>
  <si>
    <t xml:space="preserve">Канализование п. Боровое в г. Воронеж  </t>
  </si>
  <si>
    <t>1.1.3.</t>
  </si>
  <si>
    <t>Строительство напорно-самотечного коллектора от КНС-5 до ул. Сочинской в г. Воронеж</t>
  </si>
  <si>
    <t>1.1.2.</t>
  </si>
  <si>
    <t>Водоснабжение п. Боровое в г. Воронеж (1 очередь)</t>
  </si>
  <si>
    <t>1.1.1.</t>
  </si>
  <si>
    <t>Текущее содержание муниципальных стационарных общественных туалетов</t>
  </si>
  <si>
    <t>Ликвидация аварийных и непредвиденных ситуаций на инженерных сетях</t>
  </si>
  <si>
    <t>1.2.1.</t>
  </si>
  <si>
    <t>х</t>
  </si>
  <si>
    <t>Муниципальная программа "Обеспечение коммунальными услугами населения городского округа город Воронеж"</t>
  </si>
  <si>
    <t>1.</t>
  </si>
  <si>
    <t>достигнутые</t>
  </si>
  <si>
    <t>запланированные</t>
  </si>
  <si>
    <t>Результаты реализации мероприятий</t>
  </si>
  <si>
    <t>Наименование подпрограммы,  основного мероприятия, мероприятия</t>
  </si>
  <si>
    <t xml:space="preserve">"Обеспечение коммунальными услугами населения городского округа город Воронеж" </t>
  </si>
  <si>
    <t xml:space="preserve">Отчет о выполнении Плана реализации муниципальной программы городского округа город Воронеж </t>
  </si>
  <si>
    <t>внебюджетные источники</t>
  </si>
  <si>
    <t>бюджет городского округа</t>
  </si>
  <si>
    <t>областной бюджет</t>
  </si>
  <si>
    <t>федеральный бюджет</t>
  </si>
  <si>
    <t>всего, в том числе:</t>
  </si>
  <si>
    <t xml:space="preserve">Основное мероприятие 1 </t>
  </si>
  <si>
    <t xml:space="preserve">Чистая вода </t>
  </si>
  <si>
    <t>в том числе:</t>
  </si>
  <si>
    <t>Источники ресурсного обеспечения</t>
  </si>
  <si>
    <t xml:space="preserve">&lt;1&gt; В графе приводится фактическое значение показателя или индикатора за год, предшествующий отчетному.
</t>
  </si>
  <si>
    <t>Основное мероприятие 1 - Проведение капитального ремонта многоквартирных домов по судебным решениям</t>
  </si>
  <si>
    <t>Основное мероприятие 1 
"Проведение капитального ремонта многоквартирных домов в рамках исполнения судебных решений"</t>
  </si>
  <si>
    <t>Основное мероприятие 2 "Строительство, реконструкция и капитальный ремонт объектов коммунальной инфраструктуры"</t>
  </si>
  <si>
    <t xml:space="preserve">Основное мероприятие 2 </t>
  </si>
  <si>
    <t>Н.В. Петрищев</t>
  </si>
  <si>
    <t>А.Н. Чиляков</t>
  </si>
  <si>
    <t xml:space="preserve">предусмотрено муниципальной программой, 
тыс. руб. </t>
  </si>
  <si>
    <t>2.2</t>
  </si>
  <si>
    <t>Количество городских территорий, на которых произведена  установка отдельных элементов благоустройства</t>
  </si>
  <si>
    <t>Количество комплексно благоустроенных дворовых территорий многоквартирных домов</t>
  </si>
  <si>
    <t>УЖКХ всего</t>
  </si>
  <si>
    <t>городской бюджет</t>
  </si>
  <si>
    <t>Основное мероприятие 4 
"Текущее содержание общественных туалетов"</t>
  </si>
  <si>
    <t>Основное мероприятие 5 
"Текущее содержание кладбищ"</t>
  </si>
  <si>
    <t>уровень достижения показателя (индикатора), %</t>
  </si>
  <si>
    <r>
      <t xml:space="preserve">Обоснование отклонений значений показателя (индикатора) 
</t>
    </r>
    <r>
      <rPr>
        <u/>
        <sz val="12"/>
        <rFont val="Times New Roman"/>
        <family val="1"/>
        <charset val="204"/>
      </rPr>
      <t>на конец отчетного года</t>
    </r>
    <r>
      <rPr>
        <sz val="12"/>
        <rFont val="Times New Roman"/>
        <family val="1"/>
        <charset val="204"/>
      </rPr>
      <t xml:space="preserve"> 
(при наличии)</t>
    </r>
  </si>
  <si>
    <t>Е.В. Горюшкина</t>
  </si>
  <si>
    <t xml:space="preserve">ПОДПРОГРАММА 3 - «Проведение капитального ремонта общего имущества в многоквартирных домах» </t>
  </si>
  <si>
    <t xml:space="preserve">Подпрограмма 3 
«Проведение капитального ремонта общего имущества в многоквартирных домах» </t>
  </si>
  <si>
    <t>Количество земельных участков, на которых расположены многоквартирные дома,в отношении которых подготовлены материалы для постановки на кадастровый учет</t>
  </si>
  <si>
    <t>6.6</t>
  </si>
  <si>
    <t>6.7</t>
  </si>
  <si>
    <t>Количество многоквартирных домов, 
к которым восстановлена система теплоснабжения</t>
  </si>
  <si>
    <t>Количество многоквартирных домов, к которым восстановлена система водоснабжения</t>
  </si>
  <si>
    <t xml:space="preserve">Количество многоквартирных домов, к которым восстановлена система водоотведения </t>
  </si>
  <si>
    <t xml:space="preserve">Количество многоквартирных домов, к которым восстановлена система горячего водоснабжения </t>
  </si>
  <si>
    <t xml:space="preserve">Количество многоквартирных домов, в  которые подана питьевая вода нормативного качества </t>
  </si>
  <si>
    <t>6.8</t>
  </si>
  <si>
    <t>Наименование муниципальной программы, подпрограммы муниципальной программы,
основного мероприятия муниципальной программы</t>
  </si>
  <si>
    <t xml:space="preserve">&lt;2&gt;  В связи с перераспределением с 01.01.2015 года отдельных полномочий органов местного самоуправления городского округа город Воронеж и исполнительных органов государственной власти Воронежской области в сфере градостроительства (закон Воронежской области от 30.12.2014 № 217-ОЗ) действие подпрограммы прекращено досрочно.  </t>
  </si>
  <si>
    <t>Таблица № 1</t>
  </si>
  <si>
    <t>Таблица №  2</t>
  </si>
  <si>
    <t>Таблица № 3</t>
  </si>
  <si>
    <t xml:space="preserve">лимит на год, тыс. руб. </t>
  </si>
  <si>
    <t>уточненные плановые бюджетные ассигнования</t>
  </si>
  <si>
    <t>плановые внебюджетные ассигнования</t>
  </si>
  <si>
    <t>всего</t>
  </si>
  <si>
    <t xml:space="preserve">профинанси-ровано, 
тыс. руб. </t>
  </si>
  <si>
    <t>выполнено (гр.8/гр.4), 
(%)</t>
  </si>
  <si>
    <t>УЖХ</t>
  </si>
  <si>
    <r>
      <t xml:space="preserve">ПОДПРОГРАММА 4 - Формирование земельных участков под многоквартирными домами </t>
    </r>
    <r>
      <rPr>
        <sz val="10"/>
        <color rgb="FF0000CC"/>
        <rFont val="Times New Roman"/>
        <family val="1"/>
        <charset val="204"/>
      </rPr>
      <t>&lt;2&gt;</t>
    </r>
  </si>
  <si>
    <t>выполнено (гр.8/гр.5), 
(%)</t>
  </si>
  <si>
    <t>И.о. руководителя управления жилищно-коммунального хозяйства</t>
  </si>
  <si>
    <t>заключено, тыс. руб.</t>
  </si>
  <si>
    <t>14,8 га</t>
  </si>
  <si>
    <t xml:space="preserve">&lt;1&gt; Расходы указываются с точностью до второго знака после запятой
</t>
  </si>
  <si>
    <t xml:space="preserve">&lt;2&gt; При наличии отклонений плановых сроков реализации мероприятий от фактических приводится краткое описание проблем, а при отсутствии отклонений указывается "нет".
</t>
  </si>
  <si>
    <t>И.Н. Демьянов</t>
  </si>
  <si>
    <t xml:space="preserve">значение показателя запланировано на 2020 г. </t>
  </si>
  <si>
    <t>Погашение кредиторской задолженности</t>
  </si>
  <si>
    <t>нет</t>
  </si>
  <si>
    <t>9.2</t>
  </si>
  <si>
    <t>Количество выданных разрешений на захоронение</t>
  </si>
  <si>
    <t>Управа Советского района</t>
  </si>
  <si>
    <t>Управа Ленинского района</t>
  </si>
  <si>
    <t>Управа Коминтерновского района</t>
  </si>
  <si>
    <t>Управа Левобережного района</t>
  </si>
  <si>
    <t xml:space="preserve">                                                                                                                  </t>
  </si>
  <si>
    <t xml:space="preserve">    </t>
  </si>
  <si>
    <t>Проведение капитального ремонта общего имущества многоквартирных домов</t>
  </si>
  <si>
    <t>1.5</t>
  </si>
  <si>
    <t>1.6</t>
  </si>
  <si>
    <t>1.6.6</t>
  </si>
  <si>
    <t>1.6.11</t>
  </si>
  <si>
    <t>1.9.</t>
  </si>
  <si>
    <t>1.9.1.</t>
  </si>
  <si>
    <t>1.8.1</t>
  </si>
  <si>
    <t>1.8</t>
  </si>
  <si>
    <t>1.6.13</t>
  </si>
  <si>
    <t>1.6.12</t>
  </si>
  <si>
    <t>1.6.1</t>
  </si>
  <si>
    <t>1.3.1</t>
  </si>
  <si>
    <t>1.3</t>
  </si>
  <si>
    <t>1.2.2</t>
  </si>
  <si>
    <t>1.1.2</t>
  </si>
  <si>
    <t>ул. Дружинников, д. 26</t>
  </si>
  <si>
    <t>Содержание на должном санитарно-гигиеническом уровне 5 стационарных общественных туалетов. Повышение уровня и качества жизни населения, улучшение эстетического и экологического состояния территории городского округа</t>
  </si>
  <si>
    <t>Обеспечение мероприятий по капитальному ремонту МКД за счет средств бюджета, в том числе: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</si>
  <si>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</si>
  <si>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</si>
  <si>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</si>
  <si>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</si>
  <si>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</si>
  <si>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</si>
  <si>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</si>
  <si>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</si>
  <si>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</si>
  <si>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</si>
  <si>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</si>
  <si>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</si>
  <si>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</si>
  <si>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</si>
  <si>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</si>
  <si>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</si>
  <si>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пр-кт. Патриотов, д. 30</t>
  </si>
  <si>
    <t>пр-кт. Патриотов, д. 38</t>
  </si>
  <si>
    <t>ул. 25 Января, д. 70</t>
  </si>
  <si>
    <t>ул. Артамонова, д. 22</t>
  </si>
  <si>
    <t>ул. Героев Сибиряков, д. 46</t>
  </si>
  <si>
    <t>ул. Киселева, д. 17</t>
  </si>
  <si>
    <t>ул. Космонавта Комарова, д. 4</t>
  </si>
  <si>
    <t>ул. Краснозвездная, д. 36</t>
  </si>
  <si>
    <t>ул. Куцыгина, д. 6</t>
  </si>
  <si>
    <t>ул. Любы Шевцовой, д. 21</t>
  </si>
  <si>
    <t>ул. Моисеева, д. 25</t>
  </si>
  <si>
    <t>ул. Молодогвардейцев, д. 7</t>
  </si>
  <si>
    <t>ул. Олеко Дундича, д. 7</t>
  </si>
  <si>
    <t>ул. Остужева, д. 5 А</t>
  </si>
  <si>
    <t>ул. Путиловская, д. 11</t>
  </si>
  <si>
    <t>ул. Путиловская, д. 5</t>
  </si>
  <si>
    <t>ул. Южно-Моравская, д. 8</t>
  </si>
  <si>
    <t>1.6.14</t>
  </si>
  <si>
    <t>Площадь жилищного фонда, оборудованная (водоотведением) канализацией</t>
  </si>
  <si>
    <t>Количество отремонтированных многоквартирных домов</t>
  </si>
  <si>
    <t xml:space="preserve">Замена 85 лифтов в 18 МКД </t>
  </si>
  <si>
    <t>Подпрограмма 1 
"Чистая вода"</t>
  </si>
  <si>
    <t>Подпрограмма 2  "Благоустройство дворовых территорий"</t>
  </si>
  <si>
    <t>Основное мероприятие 6</t>
  </si>
  <si>
    <t>Формирование современной городской среды на территории городского округа город Воронеж в 2017 году</t>
  </si>
  <si>
    <t>Основное мероприятие 3 - Проектирование и строительство инженерной инфраструктуры  в  микрорайоне Шилово в городе Воронеже</t>
  </si>
  <si>
    <t>Основное мероприятие 6 - Формирование современной городской среды на территории городского округа город Воронеж в 2017 году</t>
  </si>
  <si>
    <t>Количество благоустроенных дворовых территорий многоквартирных домов</t>
  </si>
  <si>
    <t>10.1</t>
  </si>
  <si>
    <t>C.Н. Сундуков</t>
  </si>
  <si>
    <t>ул. Героев Стратосферы, д. 13</t>
  </si>
  <si>
    <t>ул. Героев Стратосферы, д. 14</t>
  </si>
  <si>
    <t>ул. Кирова, д. 10</t>
  </si>
  <si>
    <t>ул. Олеко Дундича, д. 15</t>
  </si>
  <si>
    <t>ул. Писарева, д. 7а</t>
  </si>
  <si>
    <t>ул. Пятницкого, д. 69</t>
  </si>
  <si>
    <t>ул. Шендрикова, д. 5</t>
  </si>
  <si>
    <t>ул. Южно-Моравская, д. 21</t>
  </si>
  <si>
    <t>1.6.4.</t>
  </si>
  <si>
    <t>Всего</t>
  </si>
  <si>
    <t>бюджет городского округа город Воронеж</t>
  </si>
  <si>
    <t>выполнено, % (гр. 8/ гр. 4)</t>
  </si>
  <si>
    <t>Заключение контрактов</t>
  </si>
  <si>
    <t>план на отчетный год, тыс. руб.</t>
  </si>
  <si>
    <t>количество заключенных контрактов за отчетный период, ед.</t>
  </si>
  <si>
    <t>Проблемы, возникшие в ходе реализации мероприятия</t>
  </si>
  <si>
    <t>Управление дорожного хозяйства  (Котов О.В. - руководитель управления)</t>
  </si>
  <si>
    <t>0,00</t>
  </si>
  <si>
    <t>Содержание на должном санитарно-гигиеническом уровне 21 городских кладбищ.Качественное предоставление 
услуг населению (8500 ед.)</t>
  </si>
  <si>
    <t>Управление дорожного хозяйства</t>
  </si>
  <si>
    <t>Приобретение тротуарной плитки (6551 кв.м), поребрика (8746 п.м), игрового и спортивного оборудования</t>
  </si>
  <si>
    <t xml:space="preserve">Количество обслуживаемых кладбищ </t>
  </si>
  <si>
    <r>
      <rPr>
        <b/>
        <sz val="11"/>
        <rFont val="Times New Roman"/>
        <family val="1"/>
        <charset val="204"/>
      </rPr>
      <t xml:space="preserve">Мероприятие 1.2.1. </t>
    </r>
    <r>
      <rPr>
        <sz val="11"/>
        <rFont val="Times New Roman"/>
        <family val="1"/>
        <charset val="204"/>
      </rPr>
      <t>Проведение работ по комплексному благоустройству внутридворовых территорий многоквартирных домов</t>
    </r>
  </si>
  <si>
    <r>
      <rPr>
        <b/>
        <sz val="11"/>
        <rFont val="Times New Roman"/>
        <family val="1"/>
        <charset val="204"/>
      </rPr>
      <t>Мероприятие 1.2.2</t>
    </r>
    <r>
      <rPr>
        <sz val="11"/>
        <rFont val="Times New Roman"/>
        <family val="1"/>
        <charset val="204"/>
      </rPr>
      <t xml:space="preserve">
Проведение работ по установке отдельных элементов благоустройства на городских территориях:</t>
    </r>
  </si>
  <si>
    <t>ул. Авиастроителей, д. 22</t>
  </si>
  <si>
    <t>ул. Авиастроителей, д. 38</t>
  </si>
  <si>
    <t>В т.ч. исполнительные листы</t>
  </si>
  <si>
    <t>ул. Космонавта Комарова, 
д. 13</t>
  </si>
  <si>
    <t>Работы по установке лифтов в 18 МКД выполнены в полном объёме.</t>
  </si>
  <si>
    <r>
      <rPr>
        <b/>
        <sz val="11"/>
        <rFont val="Times New Roman"/>
        <family val="1"/>
        <charset val="204"/>
      </rPr>
      <t xml:space="preserve">Мероприятие 1.2. </t>
    </r>
    <r>
      <rPr>
        <sz val="11"/>
        <rFont val="Times New Roman"/>
        <family val="1"/>
        <charset val="204"/>
      </rPr>
      <t xml:space="preserve">
Строительство блочно-модульных котельных                                                         </t>
    </r>
  </si>
  <si>
    <t>Управление дорожного хозяйства                                  Управы районов городского округа город Воронеж</t>
  </si>
  <si>
    <t xml:space="preserve">федеральный бюджет </t>
  </si>
  <si>
    <t>125</t>
  </si>
  <si>
    <t>100,0</t>
  </si>
  <si>
    <t>Оплата по исполнительному листу</t>
  </si>
  <si>
    <t>10.2</t>
  </si>
  <si>
    <t>10.3</t>
  </si>
  <si>
    <t>Количество благоустроенных общественных территорий</t>
  </si>
  <si>
    <t>Количество созданных объектов централизованной (нецентрализованной) системы холодного водоснабжения</t>
  </si>
  <si>
    <r>
      <rPr>
        <b/>
        <sz val="12"/>
        <rFont val="Times New Roman"/>
        <family val="1"/>
        <charset val="204"/>
      </rPr>
      <t xml:space="preserve">2017 </t>
    </r>
    <r>
      <rPr>
        <sz val="12"/>
        <rFont val="Times New Roman"/>
        <family val="1"/>
        <charset val="204"/>
      </rPr>
      <t xml:space="preserve">год </t>
    </r>
    <r>
      <rPr>
        <sz val="8"/>
        <color rgb="FF0000CC"/>
        <rFont val="Times New Roman"/>
        <family val="1"/>
        <charset val="204"/>
      </rPr>
      <t xml:space="preserve">&lt;1&gt; </t>
    </r>
  </si>
  <si>
    <r>
      <rPr>
        <b/>
        <sz val="12"/>
        <rFont val="Times New Roman"/>
        <family val="1"/>
        <charset val="204"/>
      </rPr>
      <t>2018</t>
    </r>
    <r>
      <rPr>
        <sz val="12"/>
        <rFont val="Times New Roman"/>
        <family val="1"/>
        <charset val="204"/>
      </rPr>
      <t xml:space="preserve"> год</t>
    </r>
  </si>
  <si>
    <t>В т.ч, кредиторская задолженнось 2017 г.</t>
  </si>
  <si>
    <t>Управление строительной политики администрации г.о.г Воронеж</t>
  </si>
  <si>
    <t xml:space="preserve">Управа Ленинского района </t>
  </si>
  <si>
    <t xml:space="preserve">
Управа Советского района</t>
  </si>
  <si>
    <t>Управление жилищно-коммунального хозяйства</t>
  </si>
  <si>
    <t xml:space="preserve">Управление жилищно-коммунального хозяйства </t>
  </si>
  <si>
    <t xml:space="preserve">Управление дорожного хозяйства  </t>
  </si>
  <si>
    <t xml:space="preserve">Управа Коминтерновского района   </t>
  </si>
  <si>
    <t>в т.ч. кредиторская задолженность 2017 г</t>
  </si>
  <si>
    <t>ул. 3 Интернационала, д. 7</t>
  </si>
  <si>
    <t>ул. 20 лет Октября, д. 101</t>
  </si>
  <si>
    <t>ул. 30 лет Октября, д. 56</t>
  </si>
  <si>
    <t>ул. Березовая роща, д. 20</t>
  </si>
  <si>
    <t>ул. Карла Маркса, д. 48б</t>
  </si>
  <si>
    <t>ул. Краснозвёздная, д. 26</t>
  </si>
  <si>
    <t>ул. Куцыгина, д. 29а</t>
  </si>
  <si>
    <t>ул. Переверткина, д. 26</t>
  </si>
  <si>
    <t>ул. Переверткина, д. 32</t>
  </si>
  <si>
    <t>ул. Студенческая, д. 32</t>
  </si>
  <si>
    <t>ул. Электросигнальная, д. 5</t>
  </si>
  <si>
    <t>в т.ч. пени</t>
  </si>
  <si>
    <t>Нет</t>
  </si>
  <si>
    <t>1.6.9.</t>
  </si>
  <si>
    <t>в т.ч.кредиторская задолженность 2017 г.</t>
  </si>
  <si>
    <t>Исполнитель мероприятия (структурное подразделение администрации городского округа город Воронеж, иной главный распорядитель средств бюджета городского округа город Воронеж)</t>
  </si>
  <si>
    <t>значение показателя на 2018 год не запланировано</t>
  </si>
  <si>
    <t>1.10.</t>
  </si>
  <si>
    <t>Основное мероприятие 6                                        "Формирование современной городской среды на территории городского округа город Воронеж в 2017 году"</t>
  </si>
  <si>
    <t>Управы районов городского округа город Воронеж, Управление строительной политики администрации г.о.г Воронеж</t>
  </si>
  <si>
    <t>1.10.2</t>
  </si>
  <si>
    <t>Строительство (установка) блочно-модульной водоподготовительной установки по ул. Совхозная, 21 в мкр. Масловка г. Воронеж</t>
  </si>
  <si>
    <t xml:space="preserve"> Управа Железнодорожного района  </t>
  </si>
  <si>
    <t>Управа Железнодорожного района</t>
  </si>
  <si>
    <t>Установка отдельных элементов благоустройства (детских площадок) на 30 дворовых территориях</t>
  </si>
  <si>
    <t xml:space="preserve">Управа Левобережного района </t>
  </si>
  <si>
    <t>Управа Центрального района</t>
  </si>
  <si>
    <t>ул. Карла Либкнехта, д. 57</t>
  </si>
  <si>
    <t>ул. Карла Маркса, д. 92а</t>
  </si>
  <si>
    <t>ул. Комиссаржевской, д. 10а</t>
  </si>
  <si>
    <t>ул. Минская, д. 7а</t>
  </si>
  <si>
    <t>ул. Карла Маркса, д. 92</t>
  </si>
  <si>
    <t>ул. Плехановская, д. 48</t>
  </si>
  <si>
    <t>ул. Фридриха Энгельса, д. 42</t>
  </si>
  <si>
    <t>контракты, находящиеся в процессе размещения, тыс. руб.</t>
  </si>
  <si>
    <r>
      <rPr>
        <b/>
        <sz val="11"/>
        <rFont val="Times New Roman"/>
        <family val="1"/>
        <charset val="204"/>
      </rPr>
      <t xml:space="preserve">Мероприятие 1.1. </t>
    </r>
    <r>
      <rPr>
        <sz val="11"/>
        <rFont val="Times New Roman"/>
        <family val="1"/>
        <charset val="204"/>
      </rPr>
      <t xml:space="preserve">
Проектирование строительства блочно-модульных котельных , в т.ч.:                                                              </t>
    </r>
  </si>
  <si>
    <r>
      <rPr>
        <b/>
        <sz val="11"/>
        <rFont val="Times New Roman"/>
        <family val="1"/>
        <charset val="204"/>
      </rPr>
      <t xml:space="preserve">Мероприятие 1.9. </t>
    </r>
    <r>
      <rPr>
        <sz val="11"/>
        <rFont val="Times New Roman"/>
        <family val="1"/>
        <charset val="204"/>
      </rPr>
      <t xml:space="preserve">
Реконструкция системы водоснабжения и водоотведения, в т.ч.:
</t>
    </r>
  </si>
  <si>
    <r>
      <rPr>
        <b/>
        <sz val="11"/>
        <rFont val="Times New Roman"/>
        <family val="1"/>
        <charset val="204"/>
      </rPr>
      <t xml:space="preserve">Мероприятие 1.13                                       </t>
    </r>
    <r>
      <rPr>
        <sz val="11"/>
        <rFont val="Times New Roman"/>
        <family val="1"/>
        <charset val="204"/>
      </rPr>
      <t>Ликвидация аварийных и непредвиденных ситуаций на инженерных сетях</t>
    </r>
  </si>
  <si>
    <r>
      <rPr>
        <b/>
        <sz val="11"/>
        <rFont val="Times New Roman"/>
        <family val="1"/>
        <charset val="204"/>
      </rPr>
      <t xml:space="preserve">Мероприятие 1.14                                   </t>
    </r>
    <r>
      <rPr>
        <sz val="11"/>
        <rFont val="Times New Roman"/>
        <family val="1"/>
        <charset val="204"/>
      </rPr>
      <t>Выполнение работ по актуализации схемы теплоснабжения, в т.ч.: актуализация схемы теплоснабжения городского округа город Воронеж</t>
    </r>
  </si>
  <si>
    <t>- по ул. Гастелло, Бунакова, Дуговой, пер. Дуговому в г. Воронеже</t>
  </si>
  <si>
    <t>- в частном секторе квартала "Песчанка" Левый берег</t>
  </si>
  <si>
    <t xml:space="preserve">Проектирование и строительство (реконструкция) сетей и сооружений водоотведения, в т.ч.:
</t>
  </si>
  <si>
    <t xml:space="preserve">Выполнение проектных работ и переключение на вновь построенные сети горячего водоснабжения 5-ти объектов </t>
  </si>
  <si>
    <t>Выполнение проектных работ и строительство (установка) блочно-модульной водоподготовительной установки (реконструкция системы водоснабжения) для  повышение качества питьевой воды в 11-ти жилых домах</t>
  </si>
  <si>
    <t>Строительство 140 п. м. самотечной канализации с установкой 2 ж.б. колодцев. Восстановление 97 разрушенных  ж.б. колодцев. Комплектация и установка  технологического оборудования  КНС, КИПиА. Устройство гидроизоляции фундамента здания КНС. Благоустроительные работы.</t>
  </si>
  <si>
    <t>Выполнение проектных  работ планировки териитории линейного объекта. Проектно-изыскательские работы. Прохождение ПСД госэкспертизы.</t>
  </si>
  <si>
    <t>Возмещение части расходов на оплату работ, услуг по энергосбережению и повышению энергетической эффективности, выполненных в ходе выполнения работ по капитальному ремонту общего имущества 2 многоквартирных домов.</t>
  </si>
  <si>
    <r>
      <rPr>
        <b/>
        <sz val="11"/>
        <rFont val="Times New Roman"/>
        <family val="1"/>
        <charset val="204"/>
      </rPr>
      <t xml:space="preserve">Мероприятие 1.11                                              </t>
    </r>
    <r>
      <rPr>
        <sz val="11"/>
        <rFont val="Times New Roman"/>
        <family val="1"/>
        <charset val="204"/>
      </rPr>
      <t>Финансовое обеспечение деятельности МКУ "Городская дирекция единого заказчика ЖКХ"</t>
    </r>
  </si>
  <si>
    <r>
      <rPr>
        <b/>
        <sz val="11"/>
        <rFont val="Times New Roman"/>
        <family val="1"/>
        <charset val="204"/>
      </rPr>
      <t xml:space="preserve">Мероприятие 1.12                                   </t>
    </r>
    <r>
      <rPr>
        <sz val="11"/>
        <rFont val="Times New Roman"/>
        <family val="1"/>
        <charset val="204"/>
      </rPr>
      <t>Финансовое обеспечение деятельности МКУ "Городская аварийно-ремонтная служба"</t>
    </r>
  </si>
  <si>
    <t>Финансовое обеспечение деятельности учреждения</t>
  </si>
  <si>
    <t>Установка отдельных элементов благоустройства (детских площадок) на 9 дворовых территориях</t>
  </si>
  <si>
    <t>Ежегодное уточнение схемы теплоснабжения городского округа город Воронеж (по мере необходимости)</t>
  </si>
  <si>
    <r>
      <t xml:space="preserve">по состоянию на </t>
    </r>
    <r>
      <rPr>
        <b/>
        <u/>
        <sz val="11"/>
        <rFont val="Times New Roman"/>
        <family val="1"/>
        <charset val="204"/>
      </rPr>
      <t>01 января 2019  года</t>
    </r>
  </si>
  <si>
    <t>Расходы бюджета городского округа город Воронеж за 2019 год</t>
  </si>
  <si>
    <t>уточненные плановые бюджетные ассигнования на 2019 год (тыс. руб.), в том числе:</t>
  </si>
  <si>
    <t>профинансировано на 01.01.2019 г. (тыс. руб.), в том числе по источникам:</t>
  </si>
  <si>
    <t xml:space="preserve">в т.ч. по исполнительному листу  </t>
  </si>
  <si>
    <t>Содержание на должном санитарно-гигиеническом уровне 21 городских кладбищ.Качественное предоставление 
услуг населению (8851 ед.)</t>
  </si>
  <si>
    <t>Строительство объекта завершено, получено разрешение на ввод в эксплуатацию.</t>
  </si>
  <si>
    <t>Поставка и монтаж детского игрового оборудования на 26 дворовых территориях</t>
  </si>
  <si>
    <t>Работы выполнены. ПСД находится на рассмотрении в госэкспертизе.</t>
  </si>
  <si>
    <t>Установка отдельных элементов благоустройства (детских площадок) на 8 дворовых территориях</t>
  </si>
  <si>
    <t>Неблагоприятные погодные условия не позволили выполнить работы по устройству подпорной стены (ул. Кольцовская, д. 5)</t>
  </si>
  <si>
    <t>Установка отдельных элементов благоустройства (детских площадок) на 42 дворовых территориях</t>
  </si>
  <si>
    <t>Установка отдельных элементов благоустройства (детских площадок) на 20 дворовых территориях</t>
  </si>
  <si>
    <t>Установка отдельных элементов благоустройства на 136 дворовых территориях</t>
  </si>
  <si>
    <t>ул. Депутатская, д. 8</t>
  </si>
  <si>
    <t>ул. Карпинского, д. 22</t>
  </si>
  <si>
    <t>ул. Фридриха Энгельса, д. 13</t>
  </si>
  <si>
    <t>ул. Чайковского, д. 1</t>
  </si>
  <si>
    <t>Проведение капитального ремонта по отдельным видам работ 28 многоквартирных домов в рамках исполнения судебных решений</t>
  </si>
  <si>
    <t>96,2</t>
  </si>
  <si>
    <t>95,3</t>
  </si>
  <si>
    <t>58,5</t>
  </si>
  <si>
    <t>74,5</t>
  </si>
  <si>
    <t>пер. Педагогический, д. 14а (МБОУ ВКШ им. А.В. Суворова, МБОУ СОШ №21)</t>
  </si>
  <si>
    <t xml:space="preserve">ул. Кольцовская, д. 36к </t>
  </si>
  <si>
    <t xml:space="preserve">ул. Революции 1905 г., д. 8к </t>
  </si>
  <si>
    <t xml:space="preserve">пл. Ленина, д. 3/20 </t>
  </si>
  <si>
    <t xml:space="preserve">ул. Плехановская, д. 33 </t>
  </si>
  <si>
    <t xml:space="preserve">ул. Плехановская, д. 39 (СОШ №35 имени Героя Советского Союза Д.Ф. Чеботарёва) </t>
  </si>
  <si>
    <t xml:space="preserve">ул. Плехановская, д. 62 </t>
  </si>
  <si>
    <t>ул. Карла Маркса, д. 61</t>
  </si>
  <si>
    <t>ул. Таранченко, д. 29</t>
  </si>
  <si>
    <t>ул. Таранченко, д. 42 (БУЗ ВО «Воронежская городская клиническая поликлиника № 1» корпус № 3)</t>
  </si>
  <si>
    <t>ул. Средне-Московская, д. 14/21</t>
  </si>
  <si>
    <t>23</t>
  </si>
  <si>
    <t>Руководитель управления жилищно-коммунального хозяйства</t>
  </si>
  <si>
    <t>Д.В. Соломаха</t>
  </si>
  <si>
    <t>Проведение капитального ремонта по отдельным видам работ 20 многоквартирных домов в рамках исполнения судебных решений, из которых 18 домов (закончены определенные виды работ), 2 дома ведутся работы.</t>
  </si>
  <si>
    <t xml:space="preserve"> </t>
  </si>
  <si>
    <t>Проведение капитального ремонта по отдельным видам работ 28 многоквартирных домов в рамках исполнения судебных решений, из которых в 12 МКД капитальный ремонт завершён полностью., в 16 МКД ведутся работы (окончание работ планируется в 2019 году).</t>
  </si>
  <si>
    <t xml:space="preserve">Выполнение проектных работ и переключение на гарантированные теплоисточники 19-ти жилых домов и 2-х соц. объектов от встроенных подвальных котельных </t>
  </si>
  <si>
    <t>Выполнение проектных и предпроектных работ на строительство 4-х  объектов для повышения надёжности теплоснабжения 17 жилых домов и 1-го соц. объекта</t>
  </si>
  <si>
    <t>Работы выполнены в полном объёме.</t>
  </si>
  <si>
    <r>
      <rPr>
        <b/>
        <sz val="11"/>
        <rFont val="Times New Roman"/>
        <family val="1"/>
        <charset val="204"/>
      </rPr>
      <t xml:space="preserve">Мероприятие 1.4. </t>
    </r>
    <r>
      <rPr>
        <sz val="11"/>
        <rFont val="Times New Roman"/>
        <family val="1"/>
        <charset val="204"/>
      </rPr>
      <t xml:space="preserve">
Переключение потребителей от встроенных подвальных котельных на гарантированные теплоисточники (в т.ч. проектирование), в т.ч.:</t>
    </r>
  </si>
  <si>
    <r>
      <rPr>
        <b/>
        <sz val="11"/>
        <rFont val="Times New Roman"/>
        <family val="1"/>
        <charset val="204"/>
      </rPr>
      <t xml:space="preserve">Мероприятие 1.6. </t>
    </r>
    <r>
      <rPr>
        <sz val="11"/>
        <rFont val="Times New Roman"/>
        <family val="1"/>
        <charset val="204"/>
      </rPr>
      <t xml:space="preserve">
Строительство тепловых и водопроводных сетей (в т.ч. проектирование), в т.ч.:
ул. 45 Стрелковой Дивизии, 263, 265, 267, 269, 271</t>
    </r>
  </si>
  <si>
    <r>
      <rPr>
        <b/>
        <sz val="11"/>
        <rFont val="Times New Roman"/>
        <family val="1"/>
        <charset val="204"/>
      </rPr>
      <t>Мероприятие 1.9.1.</t>
    </r>
    <r>
      <rPr>
        <sz val="11"/>
        <rFont val="Times New Roman"/>
        <family val="1"/>
        <charset val="204"/>
      </rPr>
      <t xml:space="preserve"> 
Текущее содержание городских кладбищ (в т.ч. Расходы на обеспечение деятельности (оказания услуг) муниципальных учреждений-МКУ "Администрация городских кладбищ")</t>
    </r>
  </si>
  <si>
    <r>
      <rPr>
        <b/>
        <sz val="11"/>
        <rFont val="Times New Roman"/>
        <family val="1"/>
        <charset val="204"/>
      </rPr>
      <t xml:space="preserve">Мероприятие 1.9.2. </t>
    </r>
    <r>
      <rPr>
        <sz val="11"/>
        <rFont val="Times New Roman"/>
        <family val="1"/>
        <charset val="204"/>
      </rPr>
      <t xml:space="preserve">                                  Благоустройство общественных территорий г. Воронежа</t>
    </r>
  </si>
  <si>
    <r>
      <t xml:space="preserve">Информация
о расходах федерального, областного бюджетов, бюджета городского округа город Воронеж и внебюджетных источников на реализацию целей муниципальной программы городского округа город Воронеж 
</t>
    </r>
    <r>
      <rPr>
        <b/>
        <sz val="13"/>
        <rFont val="Times New Roman"/>
        <family val="1"/>
        <charset val="204"/>
      </rPr>
      <t xml:space="preserve"> "Обеспечение коммунальными услугами населения городского округа город Воронеж" </t>
    </r>
    <r>
      <rPr>
        <sz val="13"/>
        <rFont val="Times New Roman"/>
        <family val="1"/>
        <charset val="204"/>
      </rPr>
      <t xml:space="preserve">
по состоянию на</t>
    </r>
    <r>
      <rPr>
        <b/>
        <sz val="13"/>
        <rFont val="Times New Roman"/>
        <family val="1"/>
        <charset val="204"/>
      </rPr>
      <t xml:space="preserve"> </t>
    </r>
    <r>
      <rPr>
        <b/>
        <u/>
        <sz val="13"/>
        <rFont val="Times New Roman"/>
        <family val="1"/>
        <charset val="204"/>
      </rPr>
      <t>1 января 2019  года</t>
    </r>
  </si>
  <si>
    <r>
      <t xml:space="preserve">Сведения
о достижении значений показателей (индикаторов) реализации муниципальной программы городского округа город Воронеж
</t>
    </r>
    <r>
      <rPr>
        <b/>
        <sz val="13"/>
        <color indexed="8"/>
        <rFont val="Times New Roman"/>
        <family val="1"/>
        <charset val="204"/>
      </rPr>
      <t xml:space="preserve">"Обеспечение коммунальными услугами населения городского округа город Воронеж" </t>
    </r>
    <r>
      <rPr>
        <sz val="13"/>
        <color indexed="8"/>
        <rFont val="Times New Roman"/>
        <family val="1"/>
        <charset val="204"/>
      </rPr>
      <t xml:space="preserve">
по состоянию на</t>
    </r>
    <r>
      <rPr>
        <sz val="13"/>
        <color rgb="FF0000CC"/>
        <rFont val="Times New Roman"/>
        <family val="1"/>
        <charset val="204"/>
      </rPr>
      <t xml:space="preserve"> </t>
    </r>
    <r>
      <rPr>
        <b/>
        <u/>
        <sz val="13"/>
        <color rgb="FF0000CC"/>
        <rFont val="Times New Roman"/>
        <family val="1"/>
        <charset val="204"/>
      </rPr>
      <t>1 января 2019  года</t>
    </r>
  </si>
  <si>
    <t>Установка отдельных элементов благоустройства на 135 дворовых территориях</t>
  </si>
  <si>
    <t>Н.В. Жуков</t>
  </si>
  <si>
    <t>на строительство объектов водоснабжения средства не были выделены в 2018 году</t>
  </si>
  <si>
    <t xml:space="preserve">в связи с сезонностью работ, ремонт фасада и отмостки по ул. Комиссаржевской, д. 10А не был выполнен </t>
  </si>
  <si>
    <t xml:space="preserve">работы по ул. Хользунова, д. 29 были выполнены в рамках муниципальной программы  городского округа город Воронеж «Формирование современной городской среды на 2018-2022 годы».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</si>
</sst>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"/>
    <numFmt numFmtId="166" formatCode="#,##0.0"/>
    <numFmt numFmtId="167" formatCode="_-* #,##0.00_р_._-;\-* #,##0.00_р_._-;_-* \-??_р_._-;_-@_-"/>
  </numFmts>
  <fonts count="4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color theme="0" tint="-0.34998626667073579"/>
      <name val="Arial Cyr"/>
      <charset val="204"/>
    </font>
    <font>
      <sz val="10"/>
      <color theme="0" tint="-0.34998626667073579"/>
      <name val="Arial Cyr"/>
      <charset val="204"/>
    </font>
    <font>
      <sz val="8"/>
      <color rgb="FF0000CC"/>
      <name val="Times New Roman"/>
      <family val="1"/>
      <charset val="204"/>
    </font>
    <font>
      <sz val="10"/>
      <color rgb="FF0000CC"/>
      <name val="Times New Roman"/>
      <family val="1"/>
      <charset val="204"/>
    </font>
    <font>
      <b/>
      <u/>
      <sz val="13"/>
      <color rgb="FF0000CC"/>
      <name val="Times New Roman"/>
      <family val="1"/>
      <charset val="204"/>
    </font>
    <font>
      <sz val="13"/>
      <color rgb="FF0000CC"/>
      <name val="Times New Roman"/>
      <family val="1"/>
      <charset val="204"/>
    </font>
    <font>
      <sz val="13"/>
      <name val="Arial Cyr"/>
      <charset val="204"/>
    </font>
    <font>
      <sz val="11"/>
      <name val="Arial Cyr"/>
      <charset val="204"/>
    </font>
    <font>
      <b/>
      <i/>
      <sz val="12"/>
      <name val="Times New Roman"/>
      <family val="1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FF0000"/>
      <name val="Arial Cyr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i/>
      <sz val="11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F7E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4F6E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164" fontId="6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167" fontId="38" fillId="0" borderId="0" applyBorder="0" applyProtection="0"/>
  </cellStyleXfs>
  <cellXfs count="499">
    <xf numFmtId="0" fontId="0" fillId="0" borderId="0" xfId="0"/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0" fontId="0" fillId="0" borderId="0" xfId="0" applyFont="1" applyProtection="1"/>
    <xf numFmtId="0" fontId="11" fillId="0" borderId="0" xfId="0" applyFont="1" applyAlignment="1" applyProtection="1">
      <alignment vertical="center" wrapText="1"/>
    </xf>
    <xf numFmtId="0" fontId="11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center" vertical="center"/>
    </xf>
    <xf numFmtId="0" fontId="5" fillId="3" borderId="0" xfId="0" applyFont="1" applyFill="1" applyBorder="1" applyAlignment="1" applyProtection="1">
      <alignment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vertical="center"/>
    </xf>
    <xf numFmtId="1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</xf>
    <xf numFmtId="3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5" fillId="0" borderId="0" xfId="0" applyFont="1" applyBorder="1" applyAlignment="1" applyProtection="1">
      <alignment horizontal="left"/>
      <protection locked="0"/>
    </xf>
    <xf numFmtId="3" fontId="5" fillId="0" borderId="0" xfId="0" applyNumberFormat="1" applyFont="1" applyFill="1" applyAlignment="1" applyProtection="1">
      <alignment horizontal="right"/>
      <protection locked="0"/>
    </xf>
    <xf numFmtId="0" fontId="21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 applyProtection="1">
      <alignment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 vertical="center"/>
    </xf>
    <xf numFmtId="4" fontId="19" fillId="0" borderId="0" xfId="0" applyNumberFormat="1" applyFont="1" applyFill="1" applyAlignment="1">
      <alignment horizontal="center"/>
    </xf>
    <xf numFmtId="166" fontId="7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65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/>
    </xf>
    <xf numFmtId="0" fontId="19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4" fontId="15" fillId="0" borderId="0" xfId="0" applyNumberFormat="1" applyFont="1" applyFill="1"/>
    <xf numFmtId="4" fontId="7" fillId="0" borderId="1" xfId="3" applyNumberFormat="1" applyFont="1" applyFill="1" applyBorder="1" applyAlignment="1">
      <alignment horizontal="center" vertical="center" wrapText="1"/>
    </xf>
    <xf numFmtId="4" fontId="5" fillId="0" borderId="1" xfId="3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3" fontId="9" fillId="0" borderId="0" xfId="0" applyNumberFormat="1" applyFont="1" applyFill="1" applyAlignment="1">
      <alignment horizontal="right"/>
    </xf>
    <xf numFmtId="0" fontId="27" fillId="0" borderId="0" xfId="0" applyFont="1" applyFill="1"/>
    <xf numFmtId="0" fontId="9" fillId="0" borderId="0" xfId="0" applyFont="1" applyFill="1" applyAlignment="1">
      <alignment horizontal="center"/>
    </xf>
    <xf numFmtId="4" fontId="28" fillId="0" borderId="0" xfId="0" applyNumberFormat="1" applyFont="1" applyFill="1" applyAlignment="1">
      <alignment horizontal="right"/>
    </xf>
    <xf numFmtId="4" fontId="5" fillId="2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 applyProtection="1">
      <alignment horizontal="center" vertical="center" wrapText="1"/>
    </xf>
    <xf numFmtId="1" fontId="5" fillId="5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</xf>
    <xf numFmtId="3" fontId="5" fillId="5" borderId="1" xfId="0" applyNumberFormat="1" applyFont="1" applyFill="1" applyBorder="1" applyAlignment="1" applyProtection="1">
      <alignment horizontal="center" vertical="center"/>
    </xf>
    <xf numFmtId="4" fontId="8" fillId="0" borderId="7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1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justify" vertical="center"/>
    </xf>
    <xf numFmtId="0" fontId="32" fillId="0" borderId="0" xfId="0" applyFont="1" applyAlignment="1" applyProtection="1">
      <alignment horizontal="lef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32" fillId="0" borderId="0" xfId="0" applyFont="1" applyFill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left" wrapText="1"/>
      <protection locked="0"/>
    </xf>
    <xf numFmtId="0" fontId="3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33" fillId="0" borderId="0" xfId="0" applyFont="1" applyAlignment="1">
      <alignment horizontal="left"/>
    </xf>
    <xf numFmtId="0" fontId="33" fillId="0" borderId="8" xfId="0" applyFont="1" applyBorder="1"/>
    <xf numFmtId="0" fontId="33" fillId="0" borderId="9" xfId="0" applyFont="1" applyBorder="1"/>
    <xf numFmtId="0" fontId="34" fillId="2" borderId="0" xfId="0" applyFont="1" applyFill="1" applyAlignment="1" applyProtection="1">
      <alignment vertical="center"/>
    </xf>
    <xf numFmtId="0" fontId="34" fillId="0" borderId="0" xfId="0" applyFont="1" applyFill="1" applyAlignment="1" applyProtection="1">
      <alignment vertical="center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3" fontId="28" fillId="0" borderId="0" xfId="0" applyNumberFormat="1" applyFont="1" applyAlignment="1">
      <alignment horizontal="right"/>
    </xf>
    <xf numFmtId="3" fontId="28" fillId="0" borderId="0" xfId="0" applyNumberFormat="1" applyFont="1" applyFill="1" applyAlignment="1">
      <alignment horizontal="right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horizontal="center" vertical="center" wrapText="1"/>
    </xf>
    <xf numFmtId="0" fontId="19" fillId="4" borderId="0" xfId="0" applyFont="1" applyFill="1" applyAlignment="1">
      <alignment horizontal="center" vertical="center"/>
    </xf>
    <xf numFmtId="0" fontId="19" fillId="4" borderId="0" xfId="0" applyFont="1" applyFill="1"/>
    <xf numFmtId="0" fontId="19" fillId="4" borderId="0" xfId="0" applyFont="1" applyFill="1" applyAlignment="1">
      <alignment horizontal="center"/>
    </xf>
    <xf numFmtId="0" fontId="35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 vertical="center" wrapText="1"/>
    </xf>
    <xf numFmtId="166" fontId="19" fillId="4" borderId="0" xfId="0" applyNumberFormat="1" applyFont="1" applyFill="1" applyAlignment="1">
      <alignment horizontal="center" vertical="center" wrapText="1"/>
    </xf>
    <xf numFmtId="1" fontId="19" fillId="4" borderId="0" xfId="0" applyNumberFormat="1" applyFont="1" applyFill="1" applyAlignment="1">
      <alignment horizontal="center" vertical="center" wrapText="1"/>
    </xf>
    <xf numFmtId="0" fontId="35" fillId="0" borderId="0" xfId="0" applyFont="1" applyFill="1" applyAlignment="1">
      <alignment horizontal="center" vertical="center"/>
    </xf>
    <xf numFmtId="0" fontId="19" fillId="0" borderId="0" xfId="0" applyFont="1" applyBorder="1"/>
    <xf numFmtId="0" fontId="19" fillId="3" borderId="7" xfId="0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vertical="center" wrapText="1"/>
    </xf>
    <xf numFmtId="49" fontId="35" fillId="0" borderId="1" xfId="0" applyNumberFormat="1" applyFont="1" applyBorder="1" applyAlignment="1">
      <alignment horizontal="center" vertical="center"/>
    </xf>
    <xf numFmtId="49" fontId="35" fillId="3" borderId="1" xfId="0" applyNumberFormat="1" applyFont="1" applyFill="1" applyBorder="1" applyAlignment="1">
      <alignment horizontal="left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49" fontId="35" fillId="3" borderId="1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/>
    <xf numFmtId="0" fontId="19" fillId="0" borderId="0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left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/>
    </xf>
    <xf numFmtId="49" fontId="19" fillId="2" borderId="1" xfId="0" applyNumberFormat="1" applyFont="1" applyFill="1" applyBorder="1" applyAlignment="1">
      <alignment vertical="center"/>
    </xf>
    <xf numFmtId="49" fontId="19" fillId="2" borderId="1" xfId="0" applyNumberFormat="1" applyFont="1" applyFill="1" applyBorder="1" applyAlignment="1">
      <alignment horizontal="left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/>
    </xf>
    <xf numFmtId="4" fontId="19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0" fontId="20" fillId="0" borderId="0" xfId="0" applyFont="1" applyFill="1"/>
    <xf numFmtId="49" fontId="19" fillId="0" borderId="1" xfId="0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 wrapText="1"/>
    </xf>
    <xf numFmtId="4" fontId="20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/>
    <xf numFmtId="2" fontId="19" fillId="0" borderId="0" xfId="0" applyNumberFormat="1" applyFont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left" vertical="center" wrapText="1"/>
    </xf>
    <xf numFmtId="2" fontId="20" fillId="2" borderId="1" xfId="0" applyNumberFormat="1" applyFont="1" applyFill="1" applyBorder="1" applyAlignment="1">
      <alignment horizontal="center" vertical="center" wrapText="1"/>
    </xf>
    <xf numFmtId="4" fontId="20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left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vertical="center" wrapText="1"/>
    </xf>
    <xf numFmtId="1" fontId="5" fillId="0" borderId="1" xfId="0" applyNumberFormat="1" applyFont="1" applyFill="1" applyBorder="1" applyAlignment="1" applyProtection="1">
      <alignment horizontal="center" vertical="center"/>
    </xf>
    <xf numFmtId="1" fontId="5" fillId="5" borderId="1" xfId="0" applyNumberFormat="1" applyFont="1" applyFill="1" applyBorder="1" applyAlignment="1" applyProtection="1">
      <alignment horizontal="center" vertical="center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vertical="center"/>
    </xf>
    <xf numFmtId="49" fontId="19" fillId="0" borderId="1" xfId="0" applyNumberFormat="1" applyFont="1" applyFill="1" applyBorder="1" applyAlignment="1">
      <alignment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center" vertical="center"/>
    </xf>
    <xf numFmtId="4" fontId="35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35" fillId="2" borderId="0" xfId="0" applyFont="1" applyFill="1"/>
    <xf numFmtId="49" fontId="19" fillId="2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 wrapText="1"/>
    </xf>
    <xf numFmtId="4" fontId="19" fillId="2" borderId="0" xfId="0" applyNumberFormat="1" applyFont="1" applyFill="1"/>
    <xf numFmtId="1" fontId="19" fillId="2" borderId="0" xfId="0" applyNumberFormat="1" applyFont="1" applyFill="1"/>
    <xf numFmtId="0" fontId="19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left"/>
    </xf>
    <xf numFmtId="1" fontId="19" fillId="2" borderId="0" xfId="0" applyNumberFormat="1" applyFont="1" applyFill="1" applyAlignment="1">
      <alignment horizontal="center" vertical="center" wrapText="1"/>
    </xf>
    <xf numFmtId="3" fontId="19" fillId="2" borderId="0" xfId="0" applyNumberFormat="1" applyFont="1" applyFill="1" applyAlignment="1"/>
    <xf numFmtId="3" fontId="19" fillId="2" borderId="0" xfId="0" applyNumberFormat="1" applyFont="1" applyFill="1" applyAlignment="1">
      <alignment horizontal="center"/>
    </xf>
    <xf numFmtId="1" fontId="19" fillId="2" borderId="0" xfId="0" applyNumberFormat="1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19" fillId="2" borderId="8" xfId="0" applyFont="1" applyFill="1" applyBorder="1"/>
    <xf numFmtId="0" fontId="19" fillId="2" borderId="9" xfId="0" applyFont="1" applyFill="1" applyBorder="1"/>
    <xf numFmtId="49" fontId="19" fillId="2" borderId="7" xfId="0" applyNumberFormat="1" applyFont="1" applyFill="1" applyBorder="1" applyAlignment="1">
      <alignment horizontal="center" vertical="center"/>
    </xf>
    <xf numFmtId="0" fontId="19" fillId="2" borderId="6" xfId="0" applyNumberFormat="1" applyFont="1" applyFill="1" applyBorder="1" applyAlignment="1">
      <alignment horizontal="left" vertical="center" wrapText="1"/>
    </xf>
    <xf numFmtId="3" fontId="19" fillId="2" borderId="5" xfId="0" applyNumberFormat="1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9" fillId="6" borderId="1" xfId="0" applyFont="1" applyFill="1" applyBorder="1" applyAlignment="1">
      <alignment horizontal="center" vertical="center" wrapText="1"/>
    </xf>
    <xf numFmtId="2" fontId="35" fillId="6" borderId="1" xfId="0" applyNumberFormat="1" applyFont="1" applyFill="1" applyBorder="1" applyAlignment="1">
      <alignment horizontal="center" vertical="center" wrapText="1"/>
    </xf>
    <xf numFmtId="4" fontId="35" fillId="6" borderId="1" xfId="0" applyNumberFormat="1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/>
    </xf>
    <xf numFmtId="49" fontId="35" fillId="6" borderId="1" xfId="0" applyNumberFormat="1" applyFont="1" applyFill="1" applyBorder="1" applyAlignment="1">
      <alignment horizontal="center" vertical="center"/>
    </xf>
    <xf numFmtId="49" fontId="35" fillId="6" borderId="1" xfId="0" applyNumberFormat="1" applyFont="1" applyFill="1" applyBorder="1" applyAlignment="1">
      <alignment horizontal="left" vertical="center" wrapText="1"/>
    </xf>
    <xf numFmtId="1" fontId="35" fillId="6" borderId="1" xfId="0" applyNumberFormat="1" applyFont="1" applyFill="1" applyBorder="1" applyAlignment="1">
      <alignment horizontal="center" vertical="center" wrapText="1"/>
    </xf>
    <xf numFmtId="3" fontId="20" fillId="0" borderId="6" xfId="0" applyNumberFormat="1" applyFont="1" applyFill="1" applyBorder="1" applyAlignment="1">
      <alignment horizontal="center" vertical="center" wrapText="1"/>
    </xf>
    <xf numFmtId="1" fontId="20" fillId="2" borderId="1" xfId="0" applyNumberFormat="1" applyFont="1" applyFill="1" applyBorder="1" applyAlignment="1">
      <alignment horizontal="center" vertical="center" wrapText="1"/>
    </xf>
    <xf numFmtId="49" fontId="19" fillId="2" borderId="6" xfId="0" applyNumberFormat="1" applyFont="1" applyFill="1" applyBorder="1" applyAlignment="1">
      <alignment horizontal="center" vertical="center"/>
    </xf>
    <xf numFmtId="49" fontId="19" fillId="2" borderId="6" xfId="0" applyNumberFormat="1" applyFont="1" applyFill="1" applyBorder="1" applyAlignment="1">
      <alignment horizontal="center" vertical="center" wrapText="1"/>
    </xf>
    <xf numFmtId="49" fontId="20" fillId="2" borderId="0" xfId="0" applyNumberFormat="1" applyFont="1" applyFill="1" applyBorder="1" applyAlignment="1">
      <alignment horizontal="center" vertical="center"/>
    </xf>
    <xf numFmtId="49" fontId="20" fillId="2" borderId="0" xfId="0" applyNumberFormat="1" applyFont="1" applyFill="1" applyBorder="1" applyAlignment="1">
      <alignment horizontal="left" vertical="center" wrapText="1"/>
    </xf>
    <xf numFmtId="2" fontId="20" fillId="2" borderId="0" xfId="0" applyNumberFormat="1" applyFont="1" applyFill="1" applyBorder="1" applyAlignment="1">
      <alignment horizontal="center" vertical="center" wrapText="1"/>
    </xf>
    <xf numFmtId="2" fontId="20" fillId="2" borderId="0" xfId="0" applyNumberFormat="1" applyFont="1" applyFill="1" applyBorder="1" applyAlignment="1">
      <alignment horizontal="center" vertical="center"/>
    </xf>
    <xf numFmtId="166" fontId="37" fillId="2" borderId="0" xfId="0" applyNumberFormat="1" applyFont="1" applyFill="1" applyBorder="1" applyAlignment="1">
      <alignment horizontal="center" vertical="center" wrapText="1"/>
    </xf>
    <xf numFmtId="49" fontId="20" fillId="2" borderId="0" xfId="0" applyNumberFormat="1" applyFont="1" applyFill="1" applyBorder="1" applyAlignment="1">
      <alignment horizontal="center" vertical="center" wrapText="1"/>
    </xf>
    <xf numFmtId="4" fontId="20" fillId="2" borderId="0" xfId="0" applyNumberFormat="1" applyFont="1" applyFill="1" applyBorder="1" applyAlignment="1">
      <alignment horizontal="center" vertical="center"/>
    </xf>
    <xf numFmtId="1" fontId="20" fillId="2" borderId="0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/>
    </xf>
    <xf numFmtId="0" fontId="0" fillId="7" borderId="0" xfId="0" applyFill="1" applyAlignment="1" applyProtection="1">
      <alignment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vertical="center" wrapText="1"/>
    </xf>
    <xf numFmtId="0" fontId="20" fillId="2" borderId="5" xfId="0" applyFont="1" applyFill="1" applyBorder="1" applyAlignment="1">
      <alignment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</xf>
    <xf numFmtId="0" fontId="0" fillId="8" borderId="0" xfId="0" applyFill="1" applyAlignment="1" applyProtection="1">
      <alignment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9" fontId="35" fillId="9" borderId="1" xfId="0" applyNumberFormat="1" applyFont="1" applyFill="1" applyBorder="1" applyAlignment="1">
      <alignment horizontal="center" vertical="center"/>
    </xf>
    <xf numFmtId="49" fontId="35" fillId="9" borderId="1" xfId="0" applyNumberFormat="1" applyFont="1" applyFill="1" applyBorder="1" applyAlignment="1">
      <alignment horizontal="left" vertical="center" wrapText="1"/>
    </xf>
    <xf numFmtId="0" fontId="19" fillId="9" borderId="1" xfId="0" applyFont="1" applyFill="1" applyBorder="1" applyAlignment="1">
      <alignment horizontal="center" vertical="center" wrapText="1"/>
    </xf>
    <xf numFmtId="2" fontId="35" fillId="9" borderId="1" xfId="0" applyNumberFormat="1" applyFont="1" applyFill="1" applyBorder="1" applyAlignment="1">
      <alignment horizontal="center" vertical="center" wrapText="1"/>
    </xf>
    <xf numFmtId="4" fontId="35" fillId="9" borderId="1" xfId="0" applyNumberFormat="1" applyFont="1" applyFill="1" applyBorder="1" applyAlignment="1">
      <alignment horizontal="center" vertical="center" wrapText="1"/>
    </xf>
    <xf numFmtId="3" fontId="35" fillId="9" borderId="1" xfId="0" applyNumberFormat="1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/>
    </xf>
    <xf numFmtId="2" fontId="35" fillId="0" borderId="1" xfId="0" applyNumberFormat="1" applyFont="1" applyBorder="1" applyAlignment="1">
      <alignment horizontal="center" vertical="center" wrapText="1"/>
    </xf>
    <xf numFmtId="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/>
    <xf numFmtId="2" fontId="35" fillId="9" borderId="1" xfId="0" applyNumberFormat="1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9" fontId="35" fillId="9" borderId="7" xfId="0" applyNumberFormat="1" applyFont="1" applyFill="1" applyBorder="1" applyAlignment="1">
      <alignment horizontal="center" vertical="center"/>
    </xf>
    <xf numFmtId="49" fontId="35" fillId="9" borderId="7" xfId="0" applyNumberFormat="1" applyFont="1" applyFill="1" applyBorder="1" applyAlignment="1">
      <alignment horizontal="left" vertical="center" wrapText="1"/>
    </xf>
    <xf numFmtId="2" fontId="19" fillId="9" borderId="1" xfId="0" applyNumberFormat="1" applyFont="1" applyFill="1" applyBorder="1" applyAlignment="1">
      <alignment horizontal="center" vertical="center" wrapText="1"/>
    </xf>
    <xf numFmtId="1" fontId="35" fillId="9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/>
    <xf numFmtId="0" fontId="19" fillId="2" borderId="7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vertical="center" wrapText="1"/>
    </xf>
    <xf numFmtId="2" fontId="19" fillId="2" borderId="5" xfId="0" applyNumberFormat="1" applyFont="1" applyFill="1" applyBorder="1" applyAlignment="1">
      <alignment vertical="center" wrapText="1"/>
    </xf>
    <xf numFmtId="4" fontId="19" fillId="2" borderId="5" xfId="0" applyNumberFormat="1" applyFont="1" applyFill="1" applyBorder="1" applyAlignment="1">
      <alignment vertical="center" wrapText="1"/>
    </xf>
    <xf numFmtId="1" fontId="19" fillId="2" borderId="5" xfId="0" applyNumberFormat="1" applyFont="1" applyFill="1" applyBorder="1" applyAlignment="1">
      <alignment vertical="center" wrapText="1"/>
    </xf>
    <xf numFmtId="2" fontId="19" fillId="2" borderId="6" xfId="0" applyNumberFormat="1" applyFont="1" applyFill="1" applyBorder="1" applyAlignment="1">
      <alignment vertical="center" wrapText="1"/>
    </xf>
    <xf numFmtId="2" fontId="19" fillId="2" borderId="7" xfId="0" applyNumberFormat="1" applyFont="1" applyFill="1" applyBorder="1" applyAlignment="1">
      <alignment vertical="center" wrapText="1"/>
    </xf>
    <xf numFmtId="2" fontId="19" fillId="2" borderId="11" xfId="0" applyNumberFormat="1" applyFont="1" applyFill="1" applyBorder="1" applyAlignment="1">
      <alignment vertical="center" wrapText="1"/>
    </xf>
    <xf numFmtId="2" fontId="19" fillId="2" borderId="12" xfId="0" applyNumberFormat="1" applyFont="1" applyFill="1" applyBorder="1" applyAlignment="1">
      <alignment vertical="center" wrapText="1"/>
    </xf>
    <xf numFmtId="0" fontId="20" fillId="2" borderId="6" xfId="0" applyFont="1" applyFill="1" applyBorder="1" applyAlignment="1">
      <alignment horizontal="center" vertical="center" wrapText="1"/>
    </xf>
    <xf numFmtId="4" fontId="19" fillId="2" borderId="7" xfId="0" applyNumberFormat="1" applyFont="1" applyFill="1" applyBorder="1" applyAlignment="1">
      <alignment vertical="center" wrapText="1"/>
    </xf>
    <xf numFmtId="1" fontId="19" fillId="2" borderId="7" xfId="0" applyNumberFormat="1" applyFont="1" applyFill="1" applyBorder="1" applyAlignment="1">
      <alignment vertical="center" wrapText="1"/>
    </xf>
    <xf numFmtId="0" fontId="19" fillId="2" borderId="7" xfId="0" applyNumberFormat="1" applyFont="1" applyFill="1" applyBorder="1" applyAlignment="1">
      <alignment horizontal="left" vertical="center" wrapText="1"/>
    </xf>
    <xf numFmtId="3" fontId="19" fillId="2" borderId="1" xfId="0" applyNumberFormat="1" applyFont="1" applyFill="1" applyBorder="1" applyAlignment="1">
      <alignment vertical="center" wrapText="1"/>
    </xf>
    <xf numFmtId="0" fontId="19" fillId="2" borderId="1" xfId="0" applyNumberFormat="1" applyFont="1" applyFill="1" applyBorder="1" applyAlignment="1">
      <alignment horizontal="left" vertical="center" wrapText="1"/>
    </xf>
    <xf numFmtId="0" fontId="19" fillId="0" borderId="7" xfId="0" applyFont="1" applyFill="1" applyBorder="1" applyAlignment="1"/>
    <xf numFmtId="49" fontId="5" fillId="2" borderId="2" xfId="0" applyNumberFormat="1" applyFont="1" applyFill="1" applyBorder="1" applyAlignment="1">
      <alignment horizontal="left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15" fillId="10" borderId="0" xfId="0" applyFont="1" applyFill="1"/>
    <xf numFmtId="4" fontId="19" fillId="2" borderId="6" xfId="0" applyNumberFormat="1" applyFont="1" applyFill="1" applyBorder="1" applyAlignment="1">
      <alignment horizontal="center" vertical="center" wrapText="1"/>
    </xf>
    <xf numFmtId="1" fontId="19" fillId="2" borderId="6" xfId="0" applyNumberFormat="1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7" fillId="2" borderId="1" xfId="3" applyNumberFormat="1" applyFont="1" applyFill="1" applyBorder="1" applyAlignment="1">
      <alignment horizontal="center" vertical="center" wrapText="1"/>
    </xf>
    <xf numFmtId="4" fontId="5" fillId="2" borderId="1" xfId="3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0" fontId="9" fillId="2" borderId="0" xfId="0" applyFont="1" applyFill="1" applyBorder="1" applyAlignment="1">
      <alignment horizontal="justify" vertical="center"/>
    </xf>
    <xf numFmtId="0" fontId="27" fillId="2" borderId="0" xfId="0" applyFont="1" applyFill="1"/>
    <xf numFmtId="3" fontId="9" fillId="2" borderId="0" xfId="0" applyNumberFormat="1" applyFont="1" applyFill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3" fontId="0" fillId="2" borderId="0" xfId="0" applyNumberFormat="1" applyFont="1" applyFill="1" applyAlignment="1">
      <alignment horizontal="right"/>
    </xf>
    <xf numFmtId="0" fontId="20" fillId="2" borderId="6" xfId="0" applyFont="1" applyFill="1" applyBorder="1" applyAlignment="1">
      <alignment vertical="center" wrapText="1"/>
    </xf>
    <xf numFmtId="2" fontId="19" fillId="2" borderId="5" xfId="0" applyNumberFormat="1" applyFont="1" applyFill="1" applyBorder="1" applyAlignment="1">
      <alignment vertical="center"/>
    </xf>
    <xf numFmtId="2" fontId="19" fillId="2" borderId="6" xfId="0" applyNumberFormat="1" applyFont="1" applyFill="1" applyBorder="1" applyAlignment="1">
      <alignment vertical="center"/>
    </xf>
    <xf numFmtId="4" fontId="19" fillId="2" borderId="6" xfId="0" applyNumberFormat="1" applyFont="1" applyFill="1" applyBorder="1" applyAlignment="1">
      <alignment vertical="center"/>
    </xf>
    <xf numFmtId="1" fontId="19" fillId="2" borderId="6" xfId="0" applyNumberFormat="1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vertical="center" wrapText="1"/>
    </xf>
    <xf numFmtId="2" fontId="19" fillId="2" borderId="7" xfId="0" applyNumberFormat="1" applyFont="1" applyFill="1" applyBorder="1" applyAlignment="1">
      <alignment horizontal="center" vertical="center" wrapText="1"/>
    </xf>
    <xf numFmtId="2" fontId="19" fillId="2" borderId="5" xfId="0" applyNumberFormat="1" applyFont="1" applyFill="1" applyBorder="1" applyAlignment="1">
      <alignment horizontal="center" vertical="center" wrapText="1"/>
    </xf>
    <xf numFmtId="2" fontId="19" fillId="2" borderId="6" xfId="0" applyNumberFormat="1" applyFont="1" applyFill="1" applyBorder="1" applyAlignment="1">
      <alignment horizontal="center" vertical="center" wrapText="1"/>
    </xf>
    <xf numFmtId="4" fontId="19" fillId="2" borderId="7" xfId="0" applyNumberFormat="1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1" fontId="19" fillId="2" borderId="7" xfId="0" applyNumberFormat="1" applyFont="1" applyFill="1" applyBorder="1" applyAlignment="1">
      <alignment horizontal="center" vertical="center" wrapText="1"/>
    </xf>
    <xf numFmtId="1" fontId="19" fillId="2" borderId="5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19" fillId="0" borderId="0" xfId="0" applyNumberFormat="1" applyFont="1" applyFill="1" applyAlignment="1">
      <alignment horizontal="center"/>
    </xf>
    <xf numFmtId="49" fontId="35" fillId="0" borderId="0" xfId="0" applyNumberFormat="1" applyFont="1" applyFill="1" applyAlignment="1">
      <alignment horizontal="center"/>
    </xf>
    <xf numFmtId="49" fontId="19" fillId="0" borderId="0" xfId="0" applyNumberFormat="1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0" fillId="2" borderId="10" xfId="0" applyFont="1" applyFill="1" applyBorder="1" applyAlignment="1">
      <alignment vertical="center" wrapText="1"/>
    </xf>
    <xf numFmtId="49" fontId="5" fillId="2" borderId="13" xfId="0" applyNumberFormat="1" applyFont="1" applyFill="1" applyBorder="1" applyAlignment="1">
      <alignment horizontal="left" vertical="center" wrapText="1"/>
    </xf>
    <xf numFmtId="2" fontId="19" fillId="11" borderId="1" xfId="0" applyNumberFormat="1" applyFont="1" applyFill="1" applyBorder="1" applyAlignment="1">
      <alignment horizontal="center" vertical="center" wrapText="1"/>
    </xf>
    <xf numFmtId="2" fontId="19" fillId="11" borderId="6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left" vertical="center" wrapText="1"/>
    </xf>
    <xf numFmtId="4" fontId="19" fillId="2" borderId="5" xfId="0" applyNumberFormat="1" applyFont="1" applyFill="1" applyBorder="1" applyAlignment="1">
      <alignment vertical="center"/>
    </xf>
    <xf numFmtId="1" fontId="19" fillId="2" borderId="5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3" fontId="5" fillId="2" borderId="1" xfId="0" applyNumberFormat="1" applyFont="1" applyFill="1" applyBorder="1" applyAlignment="1" applyProtection="1">
      <alignment horizontal="center" vertical="center"/>
    </xf>
    <xf numFmtId="2" fontId="35" fillId="2" borderId="1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0" fontId="19" fillId="0" borderId="6" xfId="0" applyFont="1" applyFill="1" applyBorder="1" applyAlignment="1"/>
    <xf numFmtId="4" fontId="20" fillId="0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2" fontId="20" fillId="2" borderId="7" xfId="0" applyNumberFormat="1" applyFont="1" applyFill="1" applyBorder="1" applyAlignment="1">
      <alignment horizontal="center" vertical="center" wrapText="1"/>
    </xf>
    <xf numFmtId="4" fontId="20" fillId="2" borderId="7" xfId="0" applyNumberFormat="1" applyFont="1" applyFill="1" applyBorder="1" applyAlignment="1">
      <alignment horizontal="center" vertical="center" wrapText="1"/>
    </xf>
    <xf numFmtId="1" fontId="20" fillId="2" borderId="7" xfId="0" applyNumberFormat="1" applyFont="1" applyFill="1" applyBorder="1" applyAlignment="1">
      <alignment horizontal="center" vertical="center" wrapText="1"/>
    </xf>
    <xf numFmtId="49" fontId="19" fillId="2" borderId="7" xfId="0" applyNumberFormat="1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top" wrapText="1"/>
    </xf>
    <xf numFmtId="0" fontId="19" fillId="2" borderId="4" xfId="0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/>
    </xf>
    <xf numFmtId="4" fontId="19" fillId="2" borderId="6" xfId="0" applyNumberFormat="1" applyFont="1" applyFill="1" applyBorder="1" applyAlignment="1">
      <alignment vertical="center" wrapText="1"/>
    </xf>
    <xf numFmtId="1" fontId="19" fillId="2" borderId="6" xfId="0" applyNumberFormat="1" applyFont="1" applyFill="1" applyBorder="1" applyAlignment="1">
      <alignment vertical="center" wrapText="1"/>
    </xf>
    <xf numFmtId="0" fontId="41" fillId="2" borderId="6" xfId="0" applyFont="1" applyFill="1" applyBorder="1" applyAlignment="1">
      <alignment horizontal="center"/>
    </xf>
    <xf numFmtId="49" fontId="20" fillId="2" borderId="6" xfId="0" applyNumberFormat="1" applyFont="1" applyFill="1" applyBorder="1" applyAlignment="1">
      <alignment horizontal="left" vertical="center" wrapText="1"/>
    </xf>
    <xf numFmtId="2" fontId="20" fillId="2" borderId="1" xfId="0" applyNumberFormat="1" applyFont="1" applyFill="1" applyBorder="1" applyAlignment="1">
      <alignment horizontal="center" vertical="center"/>
    </xf>
    <xf numFmtId="4" fontId="20" fillId="2" borderId="1" xfId="0" applyNumberFormat="1" applyFont="1" applyFill="1" applyBorder="1" applyAlignment="1">
      <alignment horizontal="center" vertical="center"/>
    </xf>
    <xf numFmtId="1" fontId="20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center" vertical="center" wrapText="1"/>
    </xf>
    <xf numFmtId="3" fontId="20" fillId="2" borderId="1" xfId="0" applyNumberFormat="1" applyFont="1" applyFill="1" applyBorder="1" applyAlignment="1">
      <alignment horizontal="center" vertical="center" wrapText="1"/>
    </xf>
    <xf numFmtId="2" fontId="19" fillId="2" borderId="2" xfId="0" applyNumberFormat="1" applyFont="1" applyFill="1" applyBorder="1" applyAlignment="1">
      <alignment horizontal="center" vertical="center" wrapText="1"/>
    </xf>
    <xf numFmtId="2" fontId="19" fillId="2" borderId="4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vertical="center"/>
    </xf>
    <xf numFmtId="2" fontId="20" fillId="2" borderId="6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" fontId="20" fillId="2" borderId="6" xfId="0" applyNumberFormat="1" applyFont="1" applyFill="1" applyBorder="1" applyAlignment="1">
      <alignment horizontal="center" vertical="center" wrapText="1"/>
    </xf>
    <xf numFmtId="3" fontId="20" fillId="2" borderId="6" xfId="0" applyNumberFormat="1" applyFont="1" applyFill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center" vertical="center"/>
    </xf>
    <xf numFmtId="165" fontId="35" fillId="0" borderId="1" xfId="0" applyNumberFormat="1" applyFont="1" applyBorder="1" applyAlignment="1">
      <alignment horizontal="center" vertical="center" wrapText="1"/>
    </xf>
    <xf numFmtId="165" fontId="35" fillId="6" borderId="1" xfId="0" applyNumberFormat="1" applyFont="1" applyFill="1" applyBorder="1" applyAlignment="1">
      <alignment horizontal="center" vertical="center" wrapText="1"/>
    </xf>
    <xf numFmtId="165" fontId="19" fillId="2" borderId="1" xfId="0" applyNumberFormat="1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 wrapText="1"/>
    </xf>
    <xf numFmtId="165" fontId="35" fillId="2" borderId="1" xfId="0" applyNumberFormat="1" applyFont="1" applyFill="1" applyBorder="1" applyAlignment="1">
      <alignment horizontal="center" vertical="center" wrapText="1"/>
    </xf>
    <xf numFmtId="165" fontId="35" fillId="2" borderId="7" xfId="0" applyNumberFormat="1" applyFont="1" applyFill="1" applyBorder="1" applyAlignment="1">
      <alignment horizontal="center" vertical="center" wrapText="1"/>
    </xf>
    <xf numFmtId="165" fontId="35" fillId="2" borderId="6" xfId="0" applyNumberFormat="1" applyFont="1" applyFill="1" applyBorder="1" applyAlignment="1">
      <alignment horizontal="center" vertical="center" wrapText="1"/>
    </xf>
    <xf numFmtId="165" fontId="35" fillId="9" borderId="1" xfId="0" applyNumberFormat="1" applyFont="1" applyFill="1" applyBorder="1" applyAlignment="1">
      <alignment horizontal="center" vertical="center" wrapText="1"/>
    </xf>
    <xf numFmtId="165" fontId="35" fillId="2" borderId="5" xfId="0" applyNumberFormat="1" applyFont="1" applyFill="1" applyBorder="1" applyAlignment="1">
      <alignment vertical="center" wrapText="1"/>
    </xf>
    <xf numFmtId="165" fontId="35" fillId="2" borderId="6" xfId="0" applyNumberFormat="1" applyFont="1" applyFill="1" applyBorder="1" applyAlignment="1">
      <alignment vertical="center" wrapText="1"/>
    </xf>
    <xf numFmtId="165" fontId="37" fillId="2" borderId="1" xfId="0" applyNumberFormat="1" applyFont="1" applyFill="1" applyBorder="1" applyAlignment="1">
      <alignment horizontal="center" vertical="center" wrapText="1"/>
    </xf>
    <xf numFmtId="165" fontId="35" fillId="2" borderId="7" xfId="0" applyNumberFormat="1" applyFont="1" applyFill="1" applyBorder="1" applyAlignment="1">
      <alignment vertical="center" wrapText="1"/>
    </xf>
    <xf numFmtId="0" fontId="32" fillId="0" borderId="0" xfId="0" applyFont="1" applyFill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2" fontId="19" fillId="2" borderId="7" xfId="0" applyNumberFormat="1" applyFont="1" applyFill="1" applyBorder="1" applyAlignment="1">
      <alignment horizontal="center" vertical="center" wrapText="1"/>
    </xf>
    <xf numFmtId="2" fontId="19" fillId="2" borderId="6" xfId="0" applyNumberFormat="1" applyFont="1" applyFill="1" applyBorder="1" applyAlignment="1">
      <alignment horizontal="center" vertical="center" wrapText="1"/>
    </xf>
    <xf numFmtId="2" fontId="19" fillId="2" borderId="5" xfId="0" applyNumberFormat="1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 applyProtection="1">
      <alignment horizontal="center" vertical="center" wrapText="1"/>
    </xf>
    <xf numFmtId="0" fontId="5" fillId="6" borderId="1" xfId="0" applyNumberFormat="1" applyFont="1" applyFill="1" applyBorder="1" applyAlignment="1" applyProtection="1">
      <alignment horizontal="center" vertical="center" wrapText="1"/>
    </xf>
    <xf numFmtId="165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9" fillId="2" borderId="6" xfId="0" applyNumberFormat="1" applyFont="1" applyFill="1" applyBorder="1" applyAlignment="1">
      <alignment vertical="center" wrapText="1"/>
    </xf>
    <xf numFmtId="2" fontId="19" fillId="2" borderId="7" xfId="0" applyNumberFormat="1" applyFont="1" applyFill="1" applyBorder="1" applyAlignment="1">
      <alignment horizontal="center" vertical="center" wrapText="1"/>
    </xf>
    <xf numFmtId="2" fontId="19" fillId="2" borderId="5" xfId="0" applyNumberFormat="1" applyFont="1" applyFill="1" applyBorder="1" applyAlignment="1">
      <alignment horizontal="center" vertical="center" wrapText="1"/>
    </xf>
    <xf numFmtId="2" fontId="19" fillId="2" borderId="11" xfId="0" applyNumberFormat="1" applyFont="1" applyFill="1" applyBorder="1" applyAlignment="1">
      <alignment horizontal="center" vertical="center" wrapText="1"/>
    </xf>
    <xf numFmtId="2" fontId="19" fillId="2" borderId="12" xfId="0" applyNumberFormat="1" applyFont="1" applyFill="1" applyBorder="1" applyAlignment="1">
      <alignment horizontal="center" vertical="center" wrapText="1"/>
    </xf>
    <xf numFmtId="4" fontId="19" fillId="2" borderId="7" xfId="0" applyNumberFormat="1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4" fontId="19" fillId="2" borderId="6" xfId="0" applyNumberFormat="1" applyFont="1" applyFill="1" applyBorder="1" applyAlignment="1">
      <alignment horizontal="center" vertical="center" wrapText="1"/>
    </xf>
    <xf numFmtId="2" fontId="19" fillId="2" borderId="6" xfId="0" applyNumberFormat="1" applyFont="1" applyFill="1" applyBorder="1" applyAlignment="1">
      <alignment horizontal="center" vertical="center" wrapText="1"/>
    </xf>
    <xf numFmtId="165" fontId="35" fillId="2" borderId="7" xfId="0" applyNumberFormat="1" applyFont="1" applyFill="1" applyBorder="1" applyAlignment="1">
      <alignment horizontal="center" vertical="center" wrapText="1"/>
    </xf>
    <xf numFmtId="165" fontId="35" fillId="2" borderId="5" xfId="0" applyNumberFormat="1" applyFont="1" applyFill="1" applyBorder="1" applyAlignment="1">
      <alignment horizontal="center" vertical="center" wrapText="1"/>
    </xf>
    <xf numFmtId="165" fontId="35" fillId="2" borderId="6" xfId="0" applyNumberFormat="1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1" fontId="19" fillId="2" borderId="7" xfId="0" applyNumberFormat="1" applyFont="1" applyFill="1" applyBorder="1" applyAlignment="1">
      <alignment horizontal="center" vertical="center" wrapText="1"/>
    </xf>
    <xf numFmtId="1" fontId="19" fillId="2" borderId="5" xfId="0" applyNumberFormat="1" applyFont="1" applyFill="1" applyBorder="1" applyAlignment="1">
      <alignment horizontal="center" vertical="center" wrapText="1"/>
    </xf>
    <xf numFmtId="1" fontId="19" fillId="2" borderId="6" xfId="0" applyNumberFormat="1" applyFont="1" applyFill="1" applyBorder="1" applyAlignment="1">
      <alignment horizontal="center" vertical="center" wrapText="1"/>
    </xf>
    <xf numFmtId="2" fontId="19" fillId="2" borderId="7" xfId="0" applyNumberFormat="1" applyFont="1" applyFill="1" applyBorder="1" applyAlignment="1">
      <alignment horizontal="center" vertical="center"/>
    </xf>
    <xf numFmtId="2" fontId="19" fillId="2" borderId="5" xfId="0" applyNumberFormat="1" applyFont="1" applyFill="1" applyBorder="1" applyAlignment="1">
      <alignment horizontal="center" vertical="center"/>
    </xf>
    <xf numFmtId="2" fontId="19" fillId="2" borderId="6" xfId="0" applyNumberFormat="1" applyFont="1" applyFill="1" applyBorder="1" applyAlignment="1">
      <alignment horizontal="center" vertical="center"/>
    </xf>
    <xf numFmtId="1" fontId="19" fillId="2" borderId="7" xfId="0" applyNumberFormat="1" applyFont="1" applyFill="1" applyBorder="1" applyAlignment="1">
      <alignment horizontal="center" vertical="center"/>
    </xf>
    <xf numFmtId="1" fontId="19" fillId="2" borderId="5" xfId="0" applyNumberFormat="1" applyFont="1" applyFill="1" applyBorder="1" applyAlignment="1">
      <alignment horizontal="center" vertical="center"/>
    </xf>
    <xf numFmtId="1" fontId="19" fillId="2" borderId="6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4" fontId="19" fillId="2" borderId="7" xfId="0" applyNumberFormat="1" applyFont="1" applyFill="1" applyBorder="1" applyAlignment="1">
      <alignment horizontal="center" vertical="center"/>
    </xf>
    <xf numFmtId="4" fontId="19" fillId="2" borderId="5" xfId="0" applyNumberFormat="1" applyFont="1" applyFill="1" applyBorder="1" applyAlignment="1">
      <alignment horizontal="center" vertical="center"/>
    </xf>
    <xf numFmtId="4" fontId="19" fillId="2" borderId="6" xfId="0" applyNumberFormat="1" applyFont="1" applyFill="1" applyBorder="1" applyAlignment="1">
      <alignment horizontal="center" vertical="center"/>
    </xf>
    <xf numFmtId="3" fontId="19" fillId="2" borderId="5" xfId="0" applyNumberFormat="1" applyFont="1" applyFill="1" applyBorder="1" applyAlignment="1">
      <alignment horizontal="center" vertical="center" wrapText="1"/>
    </xf>
    <xf numFmtId="3" fontId="19" fillId="2" borderId="6" xfId="0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19" fillId="0" borderId="0" xfId="0" applyNumberFormat="1" applyFont="1" applyFill="1" applyAlignment="1">
      <alignment horizontal="center"/>
    </xf>
    <xf numFmtId="49" fontId="35" fillId="0" borderId="0" xfId="0" applyNumberFormat="1" applyFont="1" applyFill="1" applyAlignment="1">
      <alignment horizontal="center"/>
    </xf>
    <xf numFmtId="49" fontId="19" fillId="0" borderId="0" xfId="0" applyNumberFormat="1" applyFont="1" applyFill="1" applyBorder="1" applyAlignment="1">
      <alignment horizontal="center"/>
    </xf>
    <xf numFmtId="49" fontId="19" fillId="0" borderId="7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1" fontId="19" fillId="0" borderId="2" xfId="0" applyNumberFormat="1" applyFont="1" applyBorder="1" applyAlignment="1">
      <alignment horizontal="center" vertical="center" wrapText="1"/>
    </xf>
    <xf numFmtId="1" fontId="19" fillId="0" borderId="7" xfId="0" applyNumberFormat="1" applyFont="1" applyBorder="1" applyAlignment="1">
      <alignment horizontal="center" vertical="center" wrapText="1"/>
    </xf>
    <xf numFmtId="1" fontId="19" fillId="0" borderId="6" xfId="0" applyNumberFormat="1" applyFont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49" fontId="29" fillId="0" borderId="7" xfId="0" applyNumberFormat="1" applyFont="1" applyFill="1" applyBorder="1" applyAlignment="1">
      <alignment horizontal="center" vertical="center" wrapText="1"/>
    </xf>
    <xf numFmtId="49" fontId="29" fillId="0" borderId="5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vertical="center"/>
      <protection locked="0"/>
    </xf>
    <xf numFmtId="0" fontId="5" fillId="5" borderId="3" xfId="0" applyFont="1" applyFill="1" applyBorder="1" applyAlignment="1" applyProtection="1">
      <alignment vertical="center"/>
      <protection locked="0"/>
    </xf>
    <xf numFmtId="0" fontId="5" fillId="5" borderId="4" xfId="0" applyFont="1" applyFill="1" applyBorder="1" applyAlignment="1" applyProtection="1">
      <alignment vertical="center"/>
      <protection locked="0"/>
    </xf>
    <xf numFmtId="0" fontId="5" fillId="5" borderId="2" xfId="0" applyFont="1" applyFill="1" applyBorder="1" applyAlignment="1" applyProtection="1">
      <alignment vertical="center" wrapText="1"/>
      <protection locked="0"/>
    </xf>
    <xf numFmtId="0" fontId="5" fillId="5" borderId="3" xfId="0" applyFont="1" applyFill="1" applyBorder="1" applyAlignment="1" applyProtection="1">
      <alignment vertical="center" wrapText="1"/>
      <protection locked="0"/>
    </xf>
    <xf numFmtId="0" fontId="5" fillId="5" borderId="4" xfId="0" applyFont="1" applyFill="1" applyBorder="1" applyAlignment="1" applyProtection="1">
      <alignment vertical="center" wrapText="1"/>
      <protection locked="0"/>
    </xf>
    <xf numFmtId="0" fontId="5" fillId="7" borderId="2" xfId="0" applyFont="1" applyFill="1" applyBorder="1" applyAlignment="1" applyProtection="1">
      <alignment vertical="center"/>
      <protection locked="0"/>
    </xf>
    <xf numFmtId="0" fontId="5" fillId="7" borderId="3" xfId="0" applyFont="1" applyFill="1" applyBorder="1" applyAlignment="1" applyProtection="1">
      <alignment vertical="center"/>
      <protection locked="0"/>
    </xf>
    <xf numFmtId="0" fontId="5" fillId="7" borderId="4" xfId="0" applyFont="1" applyFill="1" applyBorder="1" applyAlignment="1" applyProtection="1">
      <alignment vertical="center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Fill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</cellXfs>
  <cellStyles count="8">
    <cellStyle name="Обычный" xfId="0" builtinId="0"/>
    <cellStyle name="Обычный 2" xfId="1"/>
    <cellStyle name="Обычный 2 2" xfId="3"/>
    <cellStyle name="Обычный 2 2 2" xfId="5"/>
    <cellStyle name="Обычный 2 3" xfId="4"/>
    <cellStyle name="Обычный 3" xfId="6"/>
    <cellStyle name="Пояснение 2" xfId="7"/>
    <cellStyle name="Финансовый 2" xfId="2"/>
  </cellStyles>
  <dxfs count="0"/>
  <tableStyles count="0" defaultTableStyle="TableStyleMedium9" defaultPivotStyle="PivotStyleLight16"/>
  <colors>
    <mruColors>
      <color rgb="FFE4F6E2"/>
      <color rgb="FFEBF7E5"/>
      <color rgb="FFFFCCCC"/>
      <color rgb="FFFFFFE5"/>
      <color rgb="FFEDF4FD"/>
      <color rgb="FFFF00FF"/>
      <color rgb="FFFFFF99"/>
      <color rgb="FF0000CC"/>
      <color rgb="FF000099"/>
      <color rgb="FFF0F9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A1:AC166"/>
  <sheetViews>
    <sheetView tabSelected="1" view="pageBreakPreview" zoomScale="60" zoomScaleNormal="60" workbookViewId="0">
      <selection activeCell="G133" sqref="G133"/>
    </sheetView>
  </sheetViews>
  <sheetFormatPr defaultRowHeight="15" x14ac:dyDescent="0.25"/>
  <cols>
    <col min="1" max="1" width="6.7109375" style="103" customWidth="1"/>
    <col min="2" max="2" width="29.28515625" style="104" customWidth="1"/>
    <col min="3" max="3" width="23.140625" style="105" customWidth="1"/>
    <col min="4" max="4" width="14.140625" style="105" customWidth="1"/>
    <col min="5" max="5" width="12.5703125" style="105" customWidth="1"/>
    <col min="6" max="6" width="14.140625" style="105" customWidth="1"/>
    <col min="7" max="7" width="13.28515625" style="105" customWidth="1"/>
    <col min="8" max="8" width="16.85546875" style="106" customWidth="1"/>
    <col min="9" max="9" width="16.5703125" style="106" customWidth="1"/>
    <col min="10" max="10" width="14.140625" style="106" customWidth="1"/>
    <col min="11" max="11" width="14.28515625" style="106" customWidth="1"/>
    <col min="12" max="12" width="13.140625" style="106" customWidth="1"/>
    <col min="13" max="13" width="21.7109375" style="106" customWidth="1"/>
    <col min="14" max="14" width="21.85546875" style="106" customWidth="1"/>
    <col min="15" max="15" width="14.42578125" style="106" customWidth="1"/>
    <col min="16" max="16" width="12.140625" style="106" customWidth="1"/>
    <col min="17" max="17" width="13.85546875" style="107" customWidth="1"/>
    <col min="18" max="18" width="10.85546875" style="107" customWidth="1"/>
    <col min="19" max="19" width="17.140625" style="49" customWidth="1"/>
    <col min="20" max="20" width="5.7109375" style="49" customWidth="1"/>
    <col min="21" max="21" width="12.28515625" style="110" customWidth="1"/>
    <col min="22" max="22" width="11.85546875" style="111" customWidth="1"/>
    <col min="23" max="23" width="9.140625" style="104"/>
    <col min="24" max="24" width="12.5703125" style="104" customWidth="1"/>
    <col min="25" max="16384" width="9.140625" style="104"/>
  </cols>
  <sheetData>
    <row r="1" spans="1:29" ht="13.5" customHeight="1" x14ac:dyDescent="0.25">
      <c r="S1" s="108" t="s">
        <v>120</v>
      </c>
      <c r="T1" s="109"/>
    </row>
    <row r="2" spans="1:29" ht="18.75" customHeight="1" x14ac:dyDescent="0.25">
      <c r="A2" s="434" t="s">
        <v>79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318"/>
    </row>
    <row r="3" spans="1:29" ht="18.75" customHeight="1" x14ac:dyDescent="0.25">
      <c r="A3" s="435" t="s">
        <v>78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319"/>
    </row>
    <row r="4" spans="1:29" ht="18.75" customHeight="1" x14ac:dyDescent="0.25">
      <c r="A4" s="436" t="s">
        <v>316</v>
      </c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436"/>
      <c r="S4" s="436"/>
      <c r="T4" s="320"/>
    </row>
    <row r="5" spans="1:29" ht="16.5" hidden="1" customHeight="1" x14ac:dyDescent="0.25">
      <c r="A5" s="112"/>
      <c r="I5" s="113"/>
      <c r="J5" s="113"/>
      <c r="K5" s="113"/>
      <c r="L5" s="113"/>
      <c r="M5" s="113"/>
      <c r="N5" s="113"/>
      <c r="O5" s="113"/>
      <c r="P5" s="113"/>
    </row>
    <row r="6" spans="1:29" s="115" customFormat="1" ht="16.5" hidden="1" customHeight="1" x14ac:dyDescent="0.25">
      <c r="A6" s="114"/>
      <c r="C6" s="116"/>
      <c r="D6" s="116"/>
      <c r="E6" s="116"/>
      <c r="F6" s="116"/>
      <c r="G6" s="117" t="s">
        <v>129</v>
      </c>
      <c r="H6" s="118"/>
      <c r="I6" s="119"/>
      <c r="J6" s="119"/>
      <c r="K6" s="119"/>
      <c r="L6" s="119"/>
      <c r="M6" s="119"/>
      <c r="N6" s="119"/>
      <c r="O6" s="119"/>
      <c r="P6" s="119"/>
      <c r="Q6" s="120"/>
      <c r="R6" s="120"/>
      <c r="S6" s="114"/>
      <c r="T6" s="49"/>
      <c r="U6" s="110"/>
      <c r="V6" s="111"/>
      <c r="W6" s="104"/>
      <c r="X6" s="104"/>
      <c r="Y6" s="104"/>
      <c r="Z6" s="104"/>
      <c r="AA6" s="104"/>
      <c r="AB6" s="104"/>
      <c r="AC6" s="104"/>
    </row>
    <row r="7" spans="1:29" ht="11.25" customHeight="1" x14ac:dyDescent="0.25">
      <c r="A7" s="112"/>
      <c r="S7" s="121"/>
    </row>
    <row r="8" spans="1:29" s="122" customFormat="1" ht="50.25" customHeight="1" x14ac:dyDescent="0.25">
      <c r="A8" s="437" t="s">
        <v>53</v>
      </c>
      <c r="B8" s="433" t="s">
        <v>77</v>
      </c>
      <c r="C8" s="440" t="s">
        <v>279</v>
      </c>
      <c r="D8" s="440" t="s">
        <v>317</v>
      </c>
      <c r="E8" s="440"/>
      <c r="F8" s="440"/>
      <c r="G8" s="440"/>
      <c r="H8" s="440"/>
      <c r="I8" s="440"/>
      <c r="J8" s="440"/>
      <c r="K8" s="440"/>
      <c r="L8" s="440"/>
      <c r="M8" s="440" t="s">
        <v>76</v>
      </c>
      <c r="N8" s="440"/>
      <c r="O8" s="441" t="s">
        <v>226</v>
      </c>
      <c r="P8" s="442"/>
      <c r="Q8" s="442"/>
      <c r="R8" s="443"/>
      <c r="S8" s="440" t="s">
        <v>229</v>
      </c>
      <c r="T8" s="61"/>
      <c r="U8" s="110"/>
      <c r="V8" s="111"/>
      <c r="W8" s="104"/>
      <c r="X8" s="104"/>
      <c r="Y8" s="104"/>
      <c r="Z8" s="104"/>
      <c r="AA8" s="104"/>
      <c r="AB8" s="104"/>
      <c r="AC8" s="104"/>
    </row>
    <row r="9" spans="1:29" ht="45.75" customHeight="1" x14ac:dyDescent="0.25">
      <c r="A9" s="438"/>
      <c r="B9" s="433"/>
      <c r="C9" s="440"/>
      <c r="D9" s="441" t="s">
        <v>318</v>
      </c>
      <c r="E9" s="442"/>
      <c r="F9" s="442"/>
      <c r="G9" s="443"/>
      <c r="H9" s="433" t="s">
        <v>319</v>
      </c>
      <c r="I9" s="433"/>
      <c r="J9" s="433"/>
      <c r="K9" s="433"/>
      <c r="L9" s="433"/>
      <c r="M9" s="433" t="s">
        <v>75</v>
      </c>
      <c r="N9" s="433" t="s">
        <v>74</v>
      </c>
      <c r="O9" s="431" t="s">
        <v>227</v>
      </c>
      <c r="P9" s="431" t="s">
        <v>133</v>
      </c>
      <c r="Q9" s="445" t="s">
        <v>298</v>
      </c>
      <c r="R9" s="444" t="s">
        <v>228</v>
      </c>
      <c r="S9" s="440"/>
      <c r="T9" s="61"/>
    </row>
    <row r="10" spans="1:29" s="122" customFormat="1" ht="138" customHeight="1" x14ac:dyDescent="0.25">
      <c r="A10" s="439"/>
      <c r="B10" s="433"/>
      <c r="C10" s="440"/>
      <c r="D10" s="123" t="s">
        <v>223</v>
      </c>
      <c r="E10" s="123" t="s">
        <v>83</v>
      </c>
      <c r="F10" s="123" t="s">
        <v>82</v>
      </c>
      <c r="G10" s="123" t="s">
        <v>224</v>
      </c>
      <c r="H10" s="123" t="s">
        <v>223</v>
      </c>
      <c r="I10" s="123" t="s">
        <v>83</v>
      </c>
      <c r="J10" s="123" t="s">
        <v>82</v>
      </c>
      <c r="K10" s="123" t="s">
        <v>224</v>
      </c>
      <c r="L10" s="123" t="s">
        <v>225</v>
      </c>
      <c r="M10" s="433"/>
      <c r="N10" s="433"/>
      <c r="O10" s="432"/>
      <c r="P10" s="432"/>
      <c r="Q10" s="446"/>
      <c r="R10" s="444"/>
      <c r="S10" s="440"/>
      <c r="T10" s="61"/>
      <c r="U10" s="110"/>
      <c r="V10" s="111"/>
      <c r="W10" s="104"/>
      <c r="X10" s="104"/>
      <c r="Y10" s="104"/>
      <c r="Z10" s="104"/>
      <c r="AA10" s="104"/>
      <c r="AB10" s="104"/>
      <c r="AC10" s="104"/>
    </row>
    <row r="11" spans="1:29" s="127" customFormat="1" ht="26.25" customHeight="1" x14ac:dyDescent="0.25">
      <c r="A11" s="124">
        <v>1</v>
      </c>
      <c r="B11" s="321">
        <v>2</v>
      </c>
      <c r="C11" s="321">
        <v>3</v>
      </c>
      <c r="D11" s="321">
        <v>4</v>
      </c>
      <c r="E11" s="321">
        <v>5</v>
      </c>
      <c r="F11" s="321">
        <v>6</v>
      </c>
      <c r="G11" s="321">
        <v>7</v>
      </c>
      <c r="H11" s="321">
        <v>8</v>
      </c>
      <c r="I11" s="321">
        <v>9</v>
      </c>
      <c r="J11" s="321">
        <v>10</v>
      </c>
      <c r="K11" s="321">
        <v>11</v>
      </c>
      <c r="L11" s="321">
        <v>12</v>
      </c>
      <c r="M11" s="321">
        <v>13</v>
      </c>
      <c r="N11" s="321">
        <v>14</v>
      </c>
      <c r="O11" s="321">
        <v>15</v>
      </c>
      <c r="P11" s="321">
        <v>16</v>
      </c>
      <c r="Q11" s="125">
        <v>17</v>
      </c>
      <c r="R11" s="125">
        <v>18</v>
      </c>
      <c r="S11" s="126">
        <v>19</v>
      </c>
      <c r="T11" s="61"/>
      <c r="U11" s="110"/>
      <c r="V11" s="111"/>
      <c r="W11" s="104"/>
      <c r="X11" s="104"/>
      <c r="Y11" s="104"/>
      <c r="Z11" s="104"/>
      <c r="AA11" s="104"/>
      <c r="AB11" s="104"/>
      <c r="AC11" s="104"/>
    </row>
    <row r="12" spans="1:29" s="133" customFormat="1" ht="111" customHeight="1" x14ac:dyDescent="0.25">
      <c r="A12" s="128" t="s">
        <v>73</v>
      </c>
      <c r="B12" s="129" t="s">
        <v>72</v>
      </c>
      <c r="C12" s="130" t="s">
        <v>71</v>
      </c>
      <c r="D12" s="336">
        <f>D13+D19+D32+D54+D84+D116+D119+D122</f>
        <v>360437.36</v>
      </c>
      <c r="E12" s="336">
        <f>E13+E19+E32+E54+E84+E116+E119+E122</f>
        <v>8925.3799999999992</v>
      </c>
      <c r="F12" s="336">
        <f>F13+F19+F32+F54+F84+F116+F119+F122</f>
        <v>47436.7</v>
      </c>
      <c r="G12" s="336">
        <f>G13+G19+G32+G54+G84+G116+G119+G122</f>
        <v>304075.27999999997</v>
      </c>
      <c r="H12" s="336">
        <f>I12+J12+K12</f>
        <v>344923.56897999998</v>
      </c>
      <c r="I12" s="336">
        <f>I13+I19+I32+I54+I84+I116+I119+I122</f>
        <v>8925.3799999999992</v>
      </c>
      <c r="J12" s="336">
        <f>J13+J19+J32+J54+J84+J116+J119+J122</f>
        <v>42438.469999999994</v>
      </c>
      <c r="K12" s="336">
        <f>K13+K19+K54+K84+K116+K119+K122</f>
        <v>293559.71898000001</v>
      </c>
      <c r="L12" s="377">
        <f>H12/D12*100</f>
        <v>95.695842678461517</v>
      </c>
      <c r="M12" s="245"/>
      <c r="N12" s="245"/>
      <c r="O12" s="245">
        <f>O13+O19+O32+O54+O84+O116+O119+O122</f>
        <v>196006.88</v>
      </c>
      <c r="P12" s="245">
        <f>P13+P19+P32+P54+P84+P116+P119+P122</f>
        <v>187281.07</v>
      </c>
      <c r="Q12" s="245">
        <f>Q13+Q19+Q32+Q54+Q84+Q116+Q119+Q122</f>
        <v>892.96</v>
      </c>
      <c r="R12" s="275">
        <f>R13+R19+R32+R54+R84+R116+R119+R122</f>
        <v>707</v>
      </c>
      <c r="S12" s="131" t="s">
        <v>71</v>
      </c>
      <c r="T12" s="132"/>
      <c r="U12" s="110"/>
      <c r="V12" s="111"/>
      <c r="W12" s="104"/>
      <c r="X12" s="104"/>
      <c r="Y12" s="104"/>
      <c r="Z12" s="104"/>
      <c r="AA12" s="104"/>
      <c r="AB12" s="104"/>
      <c r="AC12" s="104"/>
    </row>
    <row r="13" spans="1:29" ht="103.5" customHeight="1" x14ac:dyDescent="0.25">
      <c r="A13" s="214" t="s">
        <v>41</v>
      </c>
      <c r="B13" s="215" t="s">
        <v>205</v>
      </c>
      <c r="C13" s="210" t="s">
        <v>256</v>
      </c>
      <c r="D13" s="211">
        <f>E13+F13+G13</f>
        <v>23766</v>
      </c>
      <c r="E13" s="211">
        <f t="shared" ref="E13:F13" si="0">E14</f>
        <v>0</v>
      </c>
      <c r="F13" s="211">
        <f t="shared" si="0"/>
        <v>0</v>
      </c>
      <c r="G13" s="211">
        <f>G14</f>
        <v>23766</v>
      </c>
      <c r="H13" s="211">
        <f>I13+J13+K13</f>
        <v>19930.62</v>
      </c>
      <c r="I13" s="211">
        <v>0</v>
      </c>
      <c r="J13" s="211">
        <v>0</v>
      </c>
      <c r="K13" s="211">
        <f>K14</f>
        <v>19930.62</v>
      </c>
      <c r="L13" s="378">
        <f>H13/D13*100</f>
        <v>83.861903559707144</v>
      </c>
      <c r="M13" s="212"/>
      <c r="N13" s="212"/>
      <c r="O13" s="212">
        <f>O14</f>
        <v>19939.84</v>
      </c>
      <c r="P13" s="212">
        <f>P14</f>
        <v>19837.830000000002</v>
      </c>
      <c r="Q13" s="211">
        <f>Q14</f>
        <v>0</v>
      </c>
      <c r="R13" s="216">
        <f>R14</f>
        <v>6</v>
      </c>
      <c r="S13" s="213"/>
      <c r="T13" s="134"/>
    </row>
    <row r="14" spans="1:29" s="144" customFormat="1" ht="118.5" customHeight="1" x14ac:dyDescent="0.25">
      <c r="A14" s="135" t="s">
        <v>164</v>
      </c>
      <c r="B14" s="136" t="s">
        <v>305</v>
      </c>
      <c r="C14" s="273"/>
      <c r="D14" s="137">
        <f>E14+F14+G14</f>
        <v>23766</v>
      </c>
      <c r="E14" s="137">
        <v>0</v>
      </c>
      <c r="F14" s="137">
        <v>0</v>
      </c>
      <c r="G14" s="137">
        <f>G15+G17</f>
        <v>23766</v>
      </c>
      <c r="H14" s="137">
        <f>I14+J14+K14</f>
        <v>19930.62</v>
      </c>
      <c r="I14" s="137">
        <v>0</v>
      </c>
      <c r="J14" s="137">
        <v>0</v>
      </c>
      <c r="K14" s="137">
        <f>K15+K17</f>
        <v>19930.62</v>
      </c>
      <c r="L14" s="379">
        <f>H14/D14*100</f>
        <v>83.861903559707144</v>
      </c>
      <c r="M14" s="284"/>
      <c r="N14" s="177"/>
      <c r="O14" s="138">
        <f>O15+O17</f>
        <v>19939.84</v>
      </c>
      <c r="P14" s="138">
        <f t="shared" ref="P14:R14" si="1">P15+P17</f>
        <v>19837.830000000002</v>
      </c>
      <c r="Q14" s="138">
        <f t="shared" si="1"/>
        <v>0</v>
      </c>
      <c r="R14" s="337">
        <f t="shared" si="1"/>
        <v>6</v>
      </c>
      <c r="S14" s="137" t="s">
        <v>276</v>
      </c>
      <c r="T14" s="134"/>
      <c r="U14" s="142"/>
      <c r="V14" s="143"/>
    </row>
    <row r="15" spans="1:29" s="144" customFormat="1" ht="288.75" customHeight="1" x14ac:dyDescent="0.25">
      <c r="A15" s="135" t="s">
        <v>46</v>
      </c>
      <c r="B15" s="338" t="s">
        <v>303</v>
      </c>
      <c r="C15" s="256"/>
      <c r="D15" s="137">
        <f>E15+F15+G15</f>
        <v>19966</v>
      </c>
      <c r="E15" s="137">
        <v>0</v>
      </c>
      <c r="F15" s="137">
        <v>0</v>
      </c>
      <c r="G15" s="137">
        <v>19966</v>
      </c>
      <c r="H15" s="137">
        <f>I15+J15+K15</f>
        <v>19930.62</v>
      </c>
      <c r="I15" s="137">
        <v>0</v>
      </c>
      <c r="J15" s="137">
        <v>0</v>
      </c>
      <c r="K15" s="137">
        <v>19930.62</v>
      </c>
      <c r="L15" s="379">
        <f>H15/D15*100</f>
        <v>99.822798757888407</v>
      </c>
      <c r="M15" s="177" t="s">
        <v>308</v>
      </c>
      <c r="N15" s="177" t="s">
        <v>322</v>
      </c>
      <c r="O15" s="139">
        <v>16139.84</v>
      </c>
      <c r="P15" s="139">
        <v>16139.84</v>
      </c>
      <c r="Q15" s="186">
        <v>0</v>
      </c>
      <c r="R15" s="150">
        <v>5</v>
      </c>
      <c r="S15" s="137"/>
      <c r="T15" s="134"/>
      <c r="U15" s="142"/>
      <c r="V15" s="143"/>
    </row>
    <row r="16" spans="1:29" s="155" customFormat="1" ht="48.75" customHeight="1" x14ac:dyDescent="0.25">
      <c r="A16" s="159"/>
      <c r="B16" s="339" t="s">
        <v>263</v>
      </c>
      <c r="C16" s="340"/>
      <c r="D16" s="161">
        <f>E16+F16+G16</f>
        <v>3791</v>
      </c>
      <c r="E16" s="161">
        <v>0</v>
      </c>
      <c r="F16" s="161">
        <v>0</v>
      </c>
      <c r="G16" s="161">
        <v>3791</v>
      </c>
      <c r="H16" s="161">
        <f>I16+J16+K16</f>
        <v>3790.78</v>
      </c>
      <c r="I16" s="161">
        <v>0</v>
      </c>
      <c r="J16" s="161">
        <v>0</v>
      </c>
      <c r="K16" s="161">
        <v>3790.78</v>
      </c>
      <c r="L16" s="380">
        <f>H16/D16*100</f>
        <v>99.99419678185177</v>
      </c>
      <c r="M16" s="177" t="s">
        <v>139</v>
      </c>
      <c r="N16" s="177" t="s">
        <v>139</v>
      </c>
      <c r="O16" s="341"/>
      <c r="P16" s="341"/>
      <c r="Q16" s="161"/>
      <c r="R16" s="342"/>
      <c r="S16" s="343"/>
      <c r="T16" s="157"/>
      <c r="U16" s="162"/>
      <c r="V16" s="163"/>
    </row>
    <row r="17" spans="1:22" s="144" customFormat="1" ht="184.5" customHeight="1" x14ac:dyDescent="0.25">
      <c r="A17" s="135" t="s">
        <v>44</v>
      </c>
      <c r="B17" s="338" t="s">
        <v>304</v>
      </c>
      <c r="C17" s="256"/>
      <c r="D17" s="137">
        <v>3800</v>
      </c>
      <c r="E17" s="137">
        <v>0</v>
      </c>
      <c r="F17" s="137">
        <v>0</v>
      </c>
      <c r="G17" s="137">
        <v>3800</v>
      </c>
      <c r="H17" s="137">
        <v>0</v>
      </c>
      <c r="I17" s="137">
        <v>0</v>
      </c>
      <c r="J17" s="137">
        <v>0</v>
      </c>
      <c r="K17" s="137">
        <v>0</v>
      </c>
      <c r="L17" s="379">
        <v>0</v>
      </c>
      <c r="M17" s="177" t="s">
        <v>309</v>
      </c>
      <c r="N17" s="177" t="s">
        <v>324</v>
      </c>
      <c r="O17" s="139">
        <v>3800</v>
      </c>
      <c r="P17" s="139">
        <v>3697.99</v>
      </c>
      <c r="Q17" s="186">
        <v>0</v>
      </c>
      <c r="R17" s="150">
        <v>1</v>
      </c>
      <c r="S17" s="137"/>
      <c r="T17" s="134"/>
      <c r="U17" s="142"/>
      <c r="V17" s="143"/>
    </row>
    <row r="18" spans="1:22" s="155" customFormat="1" ht="48.75" hidden="1" customHeight="1" x14ac:dyDescent="0.25">
      <c r="A18" s="159"/>
      <c r="B18" s="339" t="s">
        <v>263</v>
      </c>
      <c r="C18" s="340"/>
      <c r="D18" s="161">
        <v>0</v>
      </c>
      <c r="E18" s="161">
        <v>0</v>
      </c>
      <c r="F18" s="161">
        <v>0</v>
      </c>
      <c r="G18" s="161">
        <v>0</v>
      </c>
      <c r="H18" s="161">
        <v>0</v>
      </c>
      <c r="I18" s="161">
        <v>0</v>
      </c>
      <c r="J18" s="161">
        <v>0</v>
      </c>
      <c r="K18" s="161">
        <v>0</v>
      </c>
      <c r="L18" s="380" t="e">
        <f>H18/D18*100</f>
        <v>#DIV/0!</v>
      </c>
      <c r="M18" s="177" t="s">
        <v>139</v>
      </c>
      <c r="N18" s="177" t="s">
        <v>139</v>
      </c>
      <c r="O18" s="341"/>
      <c r="P18" s="341"/>
      <c r="Q18" s="161"/>
      <c r="R18" s="342"/>
      <c r="S18" s="343"/>
      <c r="T18" s="157"/>
      <c r="U18" s="162"/>
      <c r="V18" s="163"/>
    </row>
    <row r="19" spans="1:22" ht="129" customHeight="1" x14ac:dyDescent="0.25">
      <c r="A19" s="214" t="s">
        <v>40</v>
      </c>
      <c r="B19" s="215" t="s">
        <v>206</v>
      </c>
      <c r="C19" s="210" t="s">
        <v>244</v>
      </c>
      <c r="D19" s="211">
        <f>D21</f>
        <v>27226</v>
      </c>
      <c r="E19" s="211">
        <f t="shared" ref="E19:F19" si="2">E20+E21</f>
        <v>0</v>
      </c>
      <c r="F19" s="211">
        <f t="shared" si="2"/>
        <v>2563.1999999999998</v>
      </c>
      <c r="G19" s="211">
        <f>G21</f>
        <v>24662.799999999999</v>
      </c>
      <c r="H19" s="211">
        <f>SUM(I19:K19)</f>
        <v>25753.575979999998</v>
      </c>
      <c r="I19" s="211">
        <f t="shared" ref="I19:J19" si="3">I21</f>
        <v>0</v>
      </c>
      <c r="J19" s="211">
        <f t="shared" si="3"/>
        <v>1511.1</v>
      </c>
      <c r="K19" s="211">
        <f>K21</f>
        <v>24242.475979999999</v>
      </c>
      <c r="L19" s="378">
        <f>H19/D19*100</f>
        <v>94.591845956071396</v>
      </c>
      <c r="M19" s="212"/>
      <c r="N19" s="212"/>
      <c r="O19" s="212">
        <f>O21</f>
        <v>23813.74</v>
      </c>
      <c r="P19" s="212">
        <f t="shared" ref="P19:R19" si="4">P21</f>
        <v>21863.010000000002</v>
      </c>
      <c r="Q19" s="212">
        <f t="shared" si="4"/>
        <v>543.21</v>
      </c>
      <c r="R19" s="216">
        <f t="shared" si="4"/>
        <v>50</v>
      </c>
      <c r="S19" s="213"/>
      <c r="T19" s="134"/>
    </row>
    <row r="20" spans="1:22" ht="130.5" hidden="1" customHeight="1" x14ac:dyDescent="0.25">
      <c r="A20" s="135" t="s">
        <v>70</v>
      </c>
      <c r="B20" s="136" t="s">
        <v>236</v>
      </c>
      <c r="C20" s="146" t="s">
        <v>230</v>
      </c>
      <c r="D20" s="137"/>
      <c r="E20" s="137"/>
      <c r="F20" s="137"/>
      <c r="G20" s="137"/>
      <c r="H20" s="137"/>
      <c r="I20" s="137"/>
      <c r="J20" s="137"/>
      <c r="K20" s="137"/>
      <c r="L20" s="381" t="e">
        <f t="shared" ref="L20" si="5">H20/D20</f>
        <v>#DIV/0!</v>
      </c>
      <c r="M20" s="138"/>
      <c r="N20" s="138"/>
      <c r="O20" s="138"/>
      <c r="P20" s="138"/>
      <c r="Q20" s="140"/>
      <c r="R20" s="140"/>
      <c r="S20" s="126"/>
      <c r="T20" s="61"/>
      <c r="U20" s="147"/>
    </row>
    <row r="21" spans="1:22" s="154" customFormat="1" ht="137.25" customHeight="1" x14ac:dyDescent="0.25">
      <c r="A21" s="148" t="s">
        <v>163</v>
      </c>
      <c r="B21" s="149" t="s">
        <v>237</v>
      </c>
      <c r="C21" s="139"/>
      <c r="D21" s="186">
        <f>D22+D23+D25+D26+D28+D30</f>
        <v>27226</v>
      </c>
      <c r="E21" s="186">
        <f t="shared" ref="E21:J21" si="6">E22+E23+E25+E26+E28+E30</f>
        <v>0</v>
      </c>
      <c r="F21" s="186">
        <f t="shared" si="6"/>
        <v>2563.1999999999998</v>
      </c>
      <c r="G21" s="186">
        <f t="shared" si="6"/>
        <v>24662.799999999999</v>
      </c>
      <c r="H21" s="186">
        <f t="shared" si="6"/>
        <v>25753.575979999998</v>
      </c>
      <c r="I21" s="186">
        <f t="shared" si="6"/>
        <v>0</v>
      </c>
      <c r="J21" s="186">
        <f t="shared" si="6"/>
        <v>1511.1</v>
      </c>
      <c r="K21" s="186">
        <f>K22+K23+K25+K26+K28+K30</f>
        <v>24242.475979999999</v>
      </c>
      <c r="L21" s="379">
        <f>H21/D21*100</f>
        <v>94.591845956071396</v>
      </c>
      <c r="M21" s="146" t="s">
        <v>329</v>
      </c>
      <c r="N21" s="146" t="s">
        <v>365</v>
      </c>
      <c r="O21" s="139">
        <f>O22+O23+O25+O26+O28+O31</f>
        <v>23813.74</v>
      </c>
      <c r="P21" s="139">
        <f>P22+P23+P25+P26+P28+P31</f>
        <v>21863.010000000002</v>
      </c>
      <c r="Q21" s="139">
        <f>Q22+Q23+Q25+Q26+Q28+Q31</f>
        <v>543.21</v>
      </c>
      <c r="R21" s="150">
        <f>R22+R23+R25+R26+R28+R31</f>
        <v>50</v>
      </c>
      <c r="S21" s="186" t="s">
        <v>276</v>
      </c>
      <c r="T21" s="178"/>
      <c r="U21" s="152"/>
      <c r="V21" s="153"/>
    </row>
    <row r="22" spans="1:22" s="154" customFormat="1" ht="169.5" customHeight="1" x14ac:dyDescent="0.25">
      <c r="A22" s="151" t="s">
        <v>46</v>
      </c>
      <c r="B22" s="344" t="s">
        <v>287</v>
      </c>
      <c r="C22" s="146" t="s">
        <v>286</v>
      </c>
      <c r="D22" s="186">
        <f>E22+F22+G22</f>
        <v>5390</v>
      </c>
      <c r="E22" s="186">
        <v>0</v>
      </c>
      <c r="F22" s="186">
        <v>0</v>
      </c>
      <c r="G22" s="186">
        <v>5390</v>
      </c>
      <c r="H22" s="186">
        <f t="shared" ref="H22:H30" si="7">I22+J22+K22</f>
        <v>5389.5129900000002</v>
      </c>
      <c r="I22" s="186">
        <v>0</v>
      </c>
      <c r="J22" s="186">
        <v>0</v>
      </c>
      <c r="K22" s="186">
        <v>5389.5129900000002</v>
      </c>
      <c r="L22" s="379">
        <f t="shared" ref="L22:L31" si="8">H22/D22*100</f>
        <v>99.990964564007427</v>
      </c>
      <c r="M22" s="146" t="s">
        <v>288</v>
      </c>
      <c r="N22" s="146" t="s">
        <v>288</v>
      </c>
      <c r="O22" s="186">
        <v>5390</v>
      </c>
      <c r="P22" s="186">
        <v>5354.28</v>
      </c>
      <c r="Q22" s="186">
        <v>0</v>
      </c>
      <c r="R22" s="150">
        <v>2</v>
      </c>
      <c r="S22" s="146" t="s">
        <v>140</v>
      </c>
      <c r="T22" s="178"/>
      <c r="U22" s="152"/>
      <c r="V22" s="153"/>
    </row>
    <row r="23" spans="1:22" s="154" customFormat="1" ht="117.75" customHeight="1" x14ac:dyDescent="0.25">
      <c r="A23" s="151" t="s">
        <v>44</v>
      </c>
      <c r="B23" s="344" t="s">
        <v>145</v>
      </c>
      <c r="C23" s="146" t="s">
        <v>262</v>
      </c>
      <c r="D23" s="186">
        <f t="shared" ref="D23:D28" si="9">E23+F23+G23</f>
        <v>7591</v>
      </c>
      <c r="E23" s="186">
        <v>0</v>
      </c>
      <c r="F23" s="186">
        <f>250+544+500+150</f>
        <v>1444</v>
      </c>
      <c r="G23" s="186">
        <v>6147</v>
      </c>
      <c r="H23" s="186">
        <f t="shared" si="7"/>
        <v>7306.9612399999996</v>
      </c>
      <c r="I23" s="186">
        <v>0</v>
      </c>
      <c r="J23" s="186">
        <f>517.21+498.78+144</f>
        <v>1159.99</v>
      </c>
      <c r="K23" s="186">
        <v>6146.9712399999999</v>
      </c>
      <c r="L23" s="379">
        <f t="shared" si="8"/>
        <v>96.258216835726515</v>
      </c>
      <c r="M23" s="146" t="s">
        <v>323</v>
      </c>
      <c r="N23" s="146" t="s">
        <v>323</v>
      </c>
      <c r="O23" s="139">
        <v>7591</v>
      </c>
      <c r="P23" s="139">
        <v>6220.04</v>
      </c>
      <c r="Q23" s="186">
        <v>0</v>
      </c>
      <c r="R23" s="150">
        <v>11</v>
      </c>
      <c r="S23" s="186" t="s">
        <v>276</v>
      </c>
      <c r="T23" s="178"/>
      <c r="U23" s="152"/>
      <c r="V23" s="153"/>
    </row>
    <row r="24" spans="1:22" s="167" customFormat="1" ht="62.25" customHeight="1" x14ac:dyDescent="0.25">
      <c r="A24" s="151"/>
      <c r="B24" s="172" t="s">
        <v>263</v>
      </c>
      <c r="C24" s="146"/>
      <c r="D24" s="173">
        <f>E24+F24+G24</f>
        <v>1573</v>
      </c>
      <c r="E24" s="173">
        <v>0</v>
      </c>
      <c r="F24" s="173">
        <v>0</v>
      </c>
      <c r="G24" s="173">
        <v>1573</v>
      </c>
      <c r="H24" s="173">
        <f t="shared" si="7"/>
        <v>1572.05</v>
      </c>
      <c r="I24" s="173">
        <v>0</v>
      </c>
      <c r="J24" s="173">
        <v>0</v>
      </c>
      <c r="K24" s="173">
        <v>1572.05</v>
      </c>
      <c r="L24" s="380">
        <f t="shared" si="8"/>
        <v>99.939605848696758</v>
      </c>
      <c r="M24" s="343" t="s">
        <v>139</v>
      </c>
      <c r="N24" s="343" t="s">
        <v>139</v>
      </c>
      <c r="O24" s="345"/>
      <c r="P24" s="345"/>
      <c r="Q24" s="173"/>
      <c r="R24" s="218"/>
      <c r="S24" s="343"/>
      <c r="T24" s="164"/>
      <c r="U24" s="165"/>
      <c r="V24" s="166"/>
    </row>
    <row r="25" spans="1:22" s="154" customFormat="1" ht="158.25" customHeight="1" x14ac:dyDescent="0.25">
      <c r="A25" s="151" t="s">
        <v>168</v>
      </c>
      <c r="B25" s="344" t="s">
        <v>146</v>
      </c>
      <c r="C25" s="146" t="s">
        <v>289</v>
      </c>
      <c r="D25" s="186">
        <f t="shared" si="9"/>
        <v>2240</v>
      </c>
      <c r="E25" s="186">
        <v>0</v>
      </c>
      <c r="F25" s="186">
        <v>0</v>
      </c>
      <c r="G25" s="186">
        <v>2240</v>
      </c>
      <c r="H25" s="186">
        <f t="shared" si="7"/>
        <v>2239.7419799999998</v>
      </c>
      <c r="I25" s="186">
        <v>0</v>
      </c>
      <c r="J25" s="186">
        <v>0</v>
      </c>
      <c r="K25" s="186">
        <v>2239.7419799999998</v>
      </c>
      <c r="L25" s="379">
        <f t="shared" si="8"/>
        <v>99.988481249999992</v>
      </c>
      <c r="M25" s="146" t="s">
        <v>328</v>
      </c>
      <c r="N25" s="146" t="s">
        <v>328</v>
      </c>
      <c r="O25" s="139">
        <v>2240</v>
      </c>
      <c r="P25" s="139">
        <v>2239.59</v>
      </c>
      <c r="Q25" s="186">
        <v>0</v>
      </c>
      <c r="R25" s="150">
        <v>2</v>
      </c>
      <c r="S25" s="146" t="s">
        <v>140</v>
      </c>
      <c r="T25" s="178"/>
      <c r="U25" s="152"/>
      <c r="V25" s="153"/>
    </row>
    <row r="26" spans="1:22" s="154" customFormat="1" ht="150.75" customHeight="1" x14ac:dyDescent="0.25">
      <c r="A26" s="151" t="s">
        <v>169</v>
      </c>
      <c r="B26" s="149" t="s">
        <v>144</v>
      </c>
      <c r="C26" s="146" t="s">
        <v>257</v>
      </c>
      <c r="D26" s="186">
        <f t="shared" si="9"/>
        <v>7283</v>
      </c>
      <c r="E26" s="186">
        <v>0</v>
      </c>
      <c r="F26" s="186">
        <f>24.5+574.7+290+230</f>
        <v>1119.2</v>
      </c>
      <c r="G26" s="186">
        <f>2982+3181.8</f>
        <v>6163.8</v>
      </c>
      <c r="H26" s="186">
        <f t="shared" si="7"/>
        <v>6230.9510999999993</v>
      </c>
      <c r="I26" s="186">
        <v>0</v>
      </c>
      <c r="J26" s="186">
        <f>14.67+94.22+59.84+182.38</f>
        <v>351.11</v>
      </c>
      <c r="K26" s="186">
        <f>2891.09453+2988.74657</f>
        <v>5879.8410999999996</v>
      </c>
      <c r="L26" s="379">
        <f t="shared" si="8"/>
        <v>85.554731566662085</v>
      </c>
      <c r="M26" s="146" t="s">
        <v>327</v>
      </c>
      <c r="N26" s="146" t="s">
        <v>327</v>
      </c>
      <c r="O26" s="139">
        <v>7283</v>
      </c>
      <c r="P26" s="139">
        <v>6739.79</v>
      </c>
      <c r="Q26" s="186">
        <v>543.21</v>
      </c>
      <c r="R26" s="150">
        <v>33</v>
      </c>
      <c r="S26" s="146" t="s">
        <v>276</v>
      </c>
      <c r="T26" s="178"/>
      <c r="U26" s="152"/>
      <c r="V26" s="153"/>
    </row>
    <row r="27" spans="1:22" s="167" customFormat="1" ht="58.5" customHeight="1" x14ac:dyDescent="0.25">
      <c r="A27" s="151"/>
      <c r="B27" s="172" t="s">
        <v>263</v>
      </c>
      <c r="C27" s="146"/>
      <c r="D27" s="173">
        <f>E27+F27+G27</f>
        <v>1680</v>
      </c>
      <c r="E27" s="173">
        <v>0</v>
      </c>
      <c r="F27" s="173">
        <v>0</v>
      </c>
      <c r="G27" s="173">
        <v>1680</v>
      </c>
      <c r="H27" s="173">
        <f t="shared" si="7"/>
        <v>1679.07</v>
      </c>
      <c r="I27" s="173">
        <v>0</v>
      </c>
      <c r="J27" s="346">
        <v>0</v>
      </c>
      <c r="K27" s="346">
        <f>1238.77+440.3</f>
        <v>1679.07</v>
      </c>
      <c r="L27" s="380">
        <f t="shared" ref="L27" si="10">H27/D27*100</f>
        <v>99.944642857142853</v>
      </c>
      <c r="M27" s="343" t="s">
        <v>139</v>
      </c>
      <c r="N27" s="343" t="s">
        <v>139</v>
      </c>
      <c r="O27" s="347"/>
      <c r="P27" s="347"/>
      <c r="Q27" s="346"/>
      <c r="R27" s="348"/>
      <c r="S27" s="343"/>
      <c r="T27" s="164"/>
      <c r="U27" s="165"/>
      <c r="V27" s="166"/>
    </row>
    <row r="28" spans="1:22" s="154" customFormat="1" ht="135.75" customHeight="1" x14ac:dyDescent="0.25">
      <c r="A28" s="206" t="s">
        <v>170</v>
      </c>
      <c r="B28" s="349" t="s">
        <v>143</v>
      </c>
      <c r="C28" s="350" t="s">
        <v>258</v>
      </c>
      <c r="D28" s="310">
        <f t="shared" si="9"/>
        <v>2559</v>
      </c>
      <c r="E28" s="310">
        <v>0</v>
      </c>
      <c r="F28" s="310">
        <v>0</v>
      </c>
      <c r="G28" s="310">
        <v>2559</v>
      </c>
      <c r="H28" s="310">
        <f>I28+J28+K28</f>
        <v>2558.56412</v>
      </c>
      <c r="I28" s="310">
        <v>0</v>
      </c>
      <c r="J28" s="310">
        <v>0</v>
      </c>
      <c r="K28" s="310">
        <v>2558.56412</v>
      </c>
      <c r="L28" s="382">
        <f t="shared" si="8"/>
        <v>99.982966783899968</v>
      </c>
      <c r="M28" s="146" t="s">
        <v>314</v>
      </c>
      <c r="N28" s="146" t="s">
        <v>314</v>
      </c>
      <c r="O28" s="313">
        <v>1309.74</v>
      </c>
      <c r="P28" s="313">
        <v>1309.31</v>
      </c>
      <c r="Q28" s="310">
        <v>0</v>
      </c>
      <c r="R28" s="315">
        <v>2</v>
      </c>
      <c r="S28" s="350" t="s">
        <v>276</v>
      </c>
      <c r="T28" s="178"/>
      <c r="U28" s="152"/>
      <c r="V28" s="153"/>
    </row>
    <row r="29" spans="1:22" s="167" customFormat="1" ht="60" customHeight="1" x14ac:dyDescent="0.25">
      <c r="A29" s="351"/>
      <c r="B29" s="172" t="s">
        <v>263</v>
      </c>
      <c r="C29" s="146"/>
      <c r="D29" s="173">
        <f>E29+F29+G29</f>
        <v>1250</v>
      </c>
      <c r="E29" s="173">
        <v>0</v>
      </c>
      <c r="F29" s="173">
        <v>0</v>
      </c>
      <c r="G29" s="173">
        <v>1250</v>
      </c>
      <c r="H29" s="173">
        <f t="shared" si="7"/>
        <v>1249.26</v>
      </c>
      <c r="I29" s="173">
        <v>0</v>
      </c>
      <c r="J29" s="173">
        <v>0</v>
      </c>
      <c r="K29" s="173">
        <v>1249.26</v>
      </c>
      <c r="L29" s="380">
        <f t="shared" si="8"/>
        <v>99.940799999999996</v>
      </c>
      <c r="M29" s="343" t="s">
        <v>139</v>
      </c>
      <c r="N29" s="343" t="s">
        <v>139</v>
      </c>
      <c r="O29" s="345"/>
      <c r="P29" s="345"/>
      <c r="Q29" s="173"/>
      <c r="R29" s="218"/>
      <c r="S29" s="343"/>
      <c r="T29" s="164"/>
      <c r="U29" s="165"/>
      <c r="V29" s="166"/>
    </row>
    <row r="30" spans="1:22" s="154" customFormat="1" ht="198" customHeight="1" x14ac:dyDescent="0.25">
      <c r="A30" s="219" t="s">
        <v>171</v>
      </c>
      <c r="B30" s="344" t="s">
        <v>290</v>
      </c>
      <c r="C30" s="344" t="s">
        <v>290</v>
      </c>
      <c r="D30" s="312">
        <f>E30+F30+G30</f>
        <v>2163</v>
      </c>
      <c r="E30" s="312">
        <v>0</v>
      </c>
      <c r="F30" s="312">
        <v>0</v>
      </c>
      <c r="G30" s="312">
        <v>2163</v>
      </c>
      <c r="H30" s="312">
        <f t="shared" si="7"/>
        <v>2027.84455</v>
      </c>
      <c r="I30" s="312">
        <v>0</v>
      </c>
      <c r="J30" s="186">
        <v>0</v>
      </c>
      <c r="K30" s="186">
        <v>2027.84455</v>
      </c>
      <c r="L30" s="379">
        <f t="shared" si="8"/>
        <v>93.751481738326405</v>
      </c>
      <c r="M30" s="146" t="s">
        <v>314</v>
      </c>
      <c r="N30" s="146" t="s">
        <v>325</v>
      </c>
      <c r="O30" s="139">
        <v>2163</v>
      </c>
      <c r="P30" s="139">
        <v>2027.84</v>
      </c>
      <c r="Q30" s="186">
        <v>0</v>
      </c>
      <c r="R30" s="150">
        <v>4</v>
      </c>
      <c r="S30" s="146" t="s">
        <v>326</v>
      </c>
      <c r="T30" s="178"/>
      <c r="U30" s="152"/>
      <c r="V30" s="153"/>
    </row>
    <row r="31" spans="1:22" s="154" customFormat="1" ht="166.5" hidden="1" customHeight="1" x14ac:dyDescent="0.25">
      <c r="A31" s="219" t="s">
        <v>171</v>
      </c>
      <c r="B31" s="220" t="s">
        <v>233</v>
      </c>
      <c r="C31" s="279" t="s">
        <v>230</v>
      </c>
      <c r="D31" s="312">
        <v>0</v>
      </c>
      <c r="E31" s="312">
        <v>0</v>
      </c>
      <c r="F31" s="312">
        <v>0</v>
      </c>
      <c r="G31" s="312">
        <v>0</v>
      </c>
      <c r="H31" s="312">
        <v>0</v>
      </c>
      <c r="I31" s="312">
        <v>0</v>
      </c>
      <c r="J31" s="311">
        <v>0</v>
      </c>
      <c r="K31" s="311">
        <v>0</v>
      </c>
      <c r="L31" s="383" t="e">
        <f t="shared" si="8"/>
        <v>#DIV/0!</v>
      </c>
      <c r="M31" s="314" t="s">
        <v>234</v>
      </c>
      <c r="N31" s="314" t="s">
        <v>234</v>
      </c>
      <c r="O31" s="314">
        <v>0</v>
      </c>
      <c r="P31" s="314">
        <v>0</v>
      </c>
      <c r="Q31" s="316">
        <v>0</v>
      </c>
      <c r="R31" s="316">
        <v>0</v>
      </c>
      <c r="S31" s="279" t="s">
        <v>140</v>
      </c>
      <c r="T31" s="178"/>
      <c r="U31" s="152"/>
      <c r="V31" s="153"/>
    </row>
    <row r="32" spans="1:22" s="154" customFormat="1" ht="70.5" customHeight="1" x14ac:dyDescent="0.25">
      <c r="A32" s="238" t="s">
        <v>162</v>
      </c>
      <c r="B32" s="239" t="s">
        <v>108</v>
      </c>
      <c r="C32" s="240" t="s">
        <v>259</v>
      </c>
      <c r="D32" s="241">
        <f t="shared" ref="D32:G32" si="11">D33</f>
        <v>8925.3799999999992</v>
      </c>
      <c r="E32" s="241">
        <f t="shared" si="11"/>
        <v>8925.3799999999992</v>
      </c>
      <c r="F32" s="241">
        <f t="shared" si="11"/>
        <v>0</v>
      </c>
      <c r="G32" s="241">
        <f t="shared" si="11"/>
        <v>0</v>
      </c>
      <c r="H32" s="241">
        <f>I32+J32+K32</f>
        <v>8925.3799999999992</v>
      </c>
      <c r="I32" s="241">
        <f>I33</f>
        <v>8925.3799999999992</v>
      </c>
      <c r="J32" s="241">
        <f>J33</f>
        <v>0</v>
      </c>
      <c r="K32" s="241">
        <f>K33</f>
        <v>0</v>
      </c>
      <c r="L32" s="384">
        <f>H32/D32*100</f>
        <v>100</v>
      </c>
      <c r="M32" s="250"/>
      <c r="N32" s="250"/>
      <c r="O32" s="250">
        <f>O34+O52</f>
        <v>0</v>
      </c>
      <c r="P32" s="250">
        <f t="shared" ref="P32:R32" si="12">P34+P52</f>
        <v>0</v>
      </c>
      <c r="Q32" s="250">
        <f t="shared" si="12"/>
        <v>0</v>
      </c>
      <c r="R32" s="250">
        <f t="shared" si="12"/>
        <v>0</v>
      </c>
      <c r="S32" s="244"/>
      <c r="T32" s="187"/>
      <c r="U32" s="152"/>
      <c r="V32" s="153"/>
    </row>
    <row r="33" spans="1:22" s="154" customFormat="1" ht="65.25" customHeight="1" x14ac:dyDescent="0.25">
      <c r="A33" s="151" t="s">
        <v>161</v>
      </c>
      <c r="B33" s="149" t="s">
        <v>167</v>
      </c>
      <c r="C33" s="146"/>
      <c r="D33" s="186">
        <f>D34+D52</f>
        <v>8925.3799999999992</v>
      </c>
      <c r="E33" s="186">
        <f t="shared" ref="E33:G33" si="13">E34+E52</f>
        <v>8925.3799999999992</v>
      </c>
      <c r="F33" s="186">
        <f>F34+F52</f>
        <v>0</v>
      </c>
      <c r="G33" s="186">
        <f t="shared" si="13"/>
        <v>0</v>
      </c>
      <c r="H33" s="186">
        <f>H34+H52</f>
        <v>8925.3799999999992</v>
      </c>
      <c r="I33" s="186">
        <f t="shared" ref="I33" si="14">I34+I52</f>
        <v>8925.3799999999992</v>
      </c>
      <c r="J33" s="186">
        <f t="shared" ref="J33" si="15">J34+J52</f>
        <v>0</v>
      </c>
      <c r="K33" s="186">
        <f t="shared" ref="K33" si="16">K34+K52</f>
        <v>0</v>
      </c>
      <c r="L33" s="381">
        <f>H33/D33*100</f>
        <v>100</v>
      </c>
      <c r="M33" s="352"/>
      <c r="N33" s="146"/>
      <c r="O33" s="139">
        <v>0</v>
      </c>
      <c r="P33" s="139">
        <v>0</v>
      </c>
      <c r="Q33" s="186">
        <v>0</v>
      </c>
      <c r="R33" s="150">
        <v>0</v>
      </c>
      <c r="S33" s="146"/>
      <c r="T33" s="178"/>
      <c r="U33" s="152"/>
      <c r="V33" s="153"/>
    </row>
    <row r="34" spans="1:22" s="153" customFormat="1" ht="27" hidden="1" customHeight="1" x14ac:dyDescent="0.2">
      <c r="A34" s="151" t="s">
        <v>46</v>
      </c>
      <c r="B34" s="353" t="s">
        <v>184</v>
      </c>
      <c r="C34" s="257"/>
      <c r="D34" s="400">
        <v>0</v>
      </c>
      <c r="E34" s="400">
        <v>0</v>
      </c>
      <c r="F34" s="400">
        <v>0</v>
      </c>
      <c r="G34" s="400">
        <v>0</v>
      </c>
      <c r="H34" s="400">
        <v>0</v>
      </c>
      <c r="I34" s="400">
        <v>0</v>
      </c>
      <c r="J34" s="400">
        <v>0</v>
      </c>
      <c r="K34" s="400">
        <v>0</v>
      </c>
      <c r="L34" s="408">
        <v>0</v>
      </c>
      <c r="M34" s="400" t="s">
        <v>204</v>
      </c>
      <c r="N34" s="400" t="s">
        <v>242</v>
      </c>
      <c r="O34" s="404">
        <v>0</v>
      </c>
      <c r="P34" s="404">
        <v>0</v>
      </c>
      <c r="Q34" s="400">
        <v>0</v>
      </c>
      <c r="R34" s="414">
        <v>0</v>
      </c>
      <c r="S34" s="423" t="s">
        <v>140</v>
      </c>
      <c r="T34" s="178"/>
      <c r="U34" s="152"/>
    </row>
    <row r="35" spans="1:22" s="153" customFormat="1" ht="27" hidden="1" customHeight="1" x14ac:dyDescent="0.2">
      <c r="A35" s="151" t="s">
        <v>44</v>
      </c>
      <c r="B35" s="354" t="s">
        <v>185</v>
      </c>
      <c r="C35" s="258"/>
      <c r="D35" s="401"/>
      <c r="E35" s="401"/>
      <c r="F35" s="401"/>
      <c r="G35" s="401"/>
      <c r="H35" s="401"/>
      <c r="I35" s="401"/>
      <c r="J35" s="401"/>
      <c r="K35" s="401"/>
      <c r="L35" s="409"/>
      <c r="M35" s="401"/>
      <c r="N35" s="401"/>
      <c r="O35" s="405"/>
      <c r="P35" s="405"/>
      <c r="Q35" s="401"/>
      <c r="R35" s="415"/>
      <c r="S35" s="424"/>
      <c r="T35" s="178"/>
      <c r="U35" s="152"/>
    </row>
    <row r="36" spans="1:22" s="153" customFormat="1" ht="27" hidden="1" customHeight="1" x14ac:dyDescent="0.2">
      <c r="A36" s="151" t="s">
        <v>168</v>
      </c>
      <c r="B36" s="354" t="s">
        <v>186</v>
      </c>
      <c r="C36" s="258"/>
      <c r="D36" s="401"/>
      <c r="E36" s="401"/>
      <c r="F36" s="401"/>
      <c r="G36" s="401"/>
      <c r="H36" s="401"/>
      <c r="I36" s="401"/>
      <c r="J36" s="401"/>
      <c r="K36" s="401"/>
      <c r="L36" s="409"/>
      <c r="M36" s="401"/>
      <c r="N36" s="401"/>
      <c r="O36" s="405"/>
      <c r="P36" s="405"/>
      <c r="Q36" s="401"/>
      <c r="R36" s="415"/>
      <c r="S36" s="424"/>
      <c r="T36" s="178"/>
      <c r="U36" s="152"/>
    </row>
    <row r="37" spans="1:22" s="153" customFormat="1" ht="27" hidden="1" customHeight="1" x14ac:dyDescent="0.2">
      <c r="A37" s="151" t="s">
        <v>169</v>
      </c>
      <c r="B37" s="354" t="s">
        <v>187</v>
      </c>
      <c r="C37" s="259"/>
      <c r="D37" s="407"/>
      <c r="E37" s="407"/>
      <c r="F37" s="407"/>
      <c r="G37" s="407"/>
      <c r="H37" s="407"/>
      <c r="I37" s="407"/>
      <c r="J37" s="407"/>
      <c r="K37" s="407"/>
      <c r="L37" s="410"/>
      <c r="M37" s="407"/>
      <c r="N37" s="407"/>
      <c r="O37" s="406"/>
      <c r="P37" s="406"/>
      <c r="Q37" s="407"/>
      <c r="R37" s="416"/>
      <c r="S37" s="425"/>
      <c r="T37" s="178"/>
      <c r="U37" s="152"/>
    </row>
    <row r="38" spans="1:22" s="153" customFormat="1" ht="27" hidden="1" customHeight="1" x14ac:dyDescent="0.2">
      <c r="A38" s="151" t="s">
        <v>170</v>
      </c>
      <c r="B38" s="353" t="s">
        <v>188</v>
      </c>
      <c r="C38" s="258"/>
      <c r="D38" s="260"/>
      <c r="E38" s="260"/>
      <c r="F38" s="260"/>
      <c r="G38" s="260"/>
      <c r="H38" s="260"/>
      <c r="I38" s="260"/>
      <c r="J38" s="260"/>
      <c r="K38" s="260"/>
      <c r="L38" s="385"/>
      <c r="M38" s="260"/>
      <c r="N38" s="260"/>
      <c r="O38" s="261"/>
      <c r="P38" s="261"/>
      <c r="Q38" s="260"/>
      <c r="R38" s="262"/>
      <c r="S38" s="258"/>
      <c r="T38" s="178"/>
      <c r="U38" s="152"/>
    </row>
    <row r="39" spans="1:22" s="153" customFormat="1" ht="27" hidden="1" customHeight="1" x14ac:dyDescent="0.2">
      <c r="A39" s="151" t="s">
        <v>171</v>
      </c>
      <c r="B39" s="354" t="s">
        <v>189</v>
      </c>
      <c r="C39" s="258"/>
      <c r="D39" s="260"/>
      <c r="E39" s="260"/>
      <c r="F39" s="260"/>
      <c r="G39" s="260"/>
      <c r="H39" s="260"/>
      <c r="I39" s="260"/>
      <c r="J39" s="260"/>
      <c r="K39" s="260"/>
      <c r="L39" s="385"/>
      <c r="M39" s="260"/>
      <c r="N39" s="260"/>
      <c r="O39" s="261"/>
      <c r="P39" s="261"/>
      <c r="Q39" s="260"/>
      <c r="R39" s="262"/>
      <c r="S39" s="258"/>
      <c r="T39" s="178"/>
      <c r="U39" s="152"/>
    </row>
    <row r="40" spans="1:22" s="153" customFormat="1" ht="27" hidden="1" customHeight="1" x14ac:dyDescent="0.2">
      <c r="A40" s="151" t="s">
        <v>172</v>
      </c>
      <c r="B40" s="354" t="s">
        <v>241</v>
      </c>
      <c r="C40" s="258"/>
      <c r="D40" s="260"/>
      <c r="E40" s="260"/>
      <c r="F40" s="260"/>
      <c r="G40" s="260"/>
      <c r="H40" s="260"/>
      <c r="I40" s="260"/>
      <c r="J40" s="260"/>
      <c r="K40" s="260"/>
      <c r="L40" s="385"/>
      <c r="M40" s="260"/>
      <c r="N40" s="260"/>
      <c r="O40" s="261"/>
      <c r="P40" s="261"/>
      <c r="Q40" s="260"/>
      <c r="R40" s="262"/>
      <c r="S40" s="258"/>
      <c r="T40" s="178"/>
      <c r="U40" s="152"/>
    </row>
    <row r="41" spans="1:22" s="153" customFormat="1" ht="27" hidden="1" customHeight="1" x14ac:dyDescent="0.2">
      <c r="A41" s="151" t="s">
        <v>173</v>
      </c>
      <c r="B41" s="354" t="s">
        <v>190</v>
      </c>
      <c r="C41" s="258"/>
      <c r="D41" s="260"/>
      <c r="E41" s="260"/>
      <c r="F41" s="260"/>
      <c r="G41" s="260"/>
      <c r="H41" s="260"/>
      <c r="I41" s="260"/>
      <c r="J41" s="260"/>
      <c r="K41" s="260"/>
      <c r="L41" s="385"/>
      <c r="M41" s="260"/>
      <c r="N41" s="260"/>
      <c r="O41" s="261"/>
      <c r="P41" s="261"/>
      <c r="Q41" s="260"/>
      <c r="R41" s="262"/>
      <c r="S41" s="258"/>
      <c r="T41" s="178"/>
      <c r="U41" s="152"/>
    </row>
    <row r="42" spans="1:22" s="153" customFormat="1" ht="27" hidden="1" customHeight="1" x14ac:dyDescent="0.2">
      <c r="A42" s="151" t="s">
        <v>174</v>
      </c>
      <c r="B42" s="353" t="s">
        <v>191</v>
      </c>
      <c r="C42" s="258"/>
      <c r="D42" s="260"/>
      <c r="E42" s="260"/>
      <c r="F42" s="260"/>
      <c r="G42" s="260"/>
      <c r="H42" s="260"/>
      <c r="I42" s="260"/>
      <c r="J42" s="260"/>
      <c r="K42" s="260"/>
      <c r="L42" s="385"/>
      <c r="M42" s="260"/>
      <c r="N42" s="260"/>
      <c r="O42" s="261"/>
      <c r="P42" s="261"/>
      <c r="Q42" s="260"/>
      <c r="R42" s="262"/>
      <c r="S42" s="258"/>
      <c r="T42" s="178"/>
      <c r="U42" s="152"/>
    </row>
    <row r="43" spans="1:22" s="153" customFormat="1" ht="27" hidden="1" customHeight="1" x14ac:dyDescent="0.2">
      <c r="A43" s="151" t="s">
        <v>175</v>
      </c>
      <c r="B43" s="353" t="s">
        <v>192</v>
      </c>
      <c r="C43" s="258"/>
      <c r="D43" s="260"/>
      <c r="E43" s="260"/>
      <c r="F43" s="260"/>
      <c r="G43" s="260"/>
      <c r="H43" s="260"/>
      <c r="I43" s="260"/>
      <c r="J43" s="260"/>
      <c r="K43" s="260"/>
      <c r="L43" s="385"/>
      <c r="M43" s="260"/>
      <c r="N43" s="260"/>
      <c r="O43" s="261"/>
      <c r="P43" s="261"/>
      <c r="Q43" s="260"/>
      <c r="R43" s="262"/>
      <c r="S43" s="258"/>
      <c r="T43" s="178"/>
      <c r="U43" s="152"/>
    </row>
    <row r="44" spans="1:22" s="153" customFormat="1" ht="27" hidden="1" customHeight="1" x14ac:dyDescent="0.2">
      <c r="A44" s="151" t="s">
        <v>176</v>
      </c>
      <c r="B44" s="354" t="s">
        <v>193</v>
      </c>
      <c r="C44" s="258"/>
      <c r="D44" s="260"/>
      <c r="E44" s="260"/>
      <c r="F44" s="260"/>
      <c r="G44" s="260"/>
      <c r="H44" s="260"/>
      <c r="I44" s="260"/>
      <c r="J44" s="260"/>
      <c r="K44" s="260"/>
      <c r="L44" s="385"/>
      <c r="M44" s="260"/>
      <c r="N44" s="260"/>
      <c r="O44" s="261"/>
      <c r="P44" s="261"/>
      <c r="Q44" s="260"/>
      <c r="R44" s="262"/>
      <c r="S44" s="258"/>
      <c r="T44" s="178"/>
      <c r="U44" s="152"/>
    </row>
    <row r="45" spans="1:22" s="153" customFormat="1" ht="27" hidden="1" customHeight="1" x14ac:dyDescent="0.2">
      <c r="A45" s="151" t="s">
        <v>177</v>
      </c>
      <c r="B45" s="353" t="s">
        <v>194</v>
      </c>
      <c r="C45" s="258"/>
      <c r="D45" s="260"/>
      <c r="E45" s="260"/>
      <c r="F45" s="260"/>
      <c r="G45" s="260"/>
      <c r="H45" s="260"/>
      <c r="I45" s="260"/>
      <c r="J45" s="260"/>
      <c r="K45" s="260"/>
      <c r="L45" s="385"/>
      <c r="M45" s="260"/>
      <c r="N45" s="260"/>
      <c r="O45" s="261"/>
      <c r="P45" s="261"/>
      <c r="Q45" s="260"/>
      <c r="R45" s="262"/>
      <c r="S45" s="258"/>
      <c r="T45" s="178"/>
      <c r="U45" s="152"/>
    </row>
    <row r="46" spans="1:22" s="153" customFormat="1" ht="27" hidden="1" customHeight="1" x14ac:dyDescent="0.2">
      <c r="A46" s="151" t="s">
        <v>178</v>
      </c>
      <c r="B46" s="353" t="s">
        <v>195</v>
      </c>
      <c r="C46" s="258"/>
      <c r="D46" s="260"/>
      <c r="E46" s="260"/>
      <c r="F46" s="260"/>
      <c r="G46" s="260"/>
      <c r="H46" s="260"/>
      <c r="I46" s="260"/>
      <c r="J46" s="260"/>
      <c r="K46" s="260"/>
      <c r="L46" s="385"/>
      <c r="M46" s="260"/>
      <c r="N46" s="260"/>
      <c r="O46" s="261"/>
      <c r="P46" s="261"/>
      <c r="Q46" s="260"/>
      <c r="R46" s="262"/>
      <c r="S46" s="258"/>
      <c r="T46" s="178"/>
      <c r="U46" s="152"/>
    </row>
    <row r="47" spans="1:22" s="153" customFormat="1" ht="27" hidden="1" customHeight="1" x14ac:dyDescent="0.2">
      <c r="A47" s="151" t="s">
        <v>179</v>
      </c>
      <c r="B47" s="353" t="s">
        <v>196</v>
      </c>
      <c r="C47" s="258"/>
      <c r="D47" s="260"/>
      <c r="E47" s="260"/>
      <c r="F47" s="260"/>
      <c r="G47" s="260"/>
      <c r="H47" s="260"/>
      <c r="I47" s="260"/>
      <c r="J47" s="260"/>
      <c r="K47" s="260"/>
      <c r="L47" s="385"/>
      <c r="M47" s="260"/>
      <c r="N47" s="260"/>
      <c r="O47" s="261"/>
      <c r="P47" s="261"/>
      <c r="Q47" s="260"/>
      <c r="R47" s="262"/>
      <c r="S47" s="258"/>
      <c r="T47" s="178"/>
      <c r="U47" s="152"/>
    </row>
    <row r="48" spans="1:22" s="153" customFormat="1" ht="27" hidden="1" customHeight="1" x14ac:dyDescent="0.2">
      <c r="A48" s="151" t="s">
        <v>180</v>
      </c>
      <c r="B48" s="355" t="s">
        <v>197</v>
      </c>
      <c r="C48" s="258"/>
      <c r="D48" s="260"/>
      <c r="E48" s="260"/>
      <c r="F48" s="260"/>
      <c r="G48" s="260"/>
      <c r="H48" s="260"/>
      <c r="I48" s="260"/>
      <c r="J48" s="260"/>
      <c r="K48" s="260"/>
      <c r="L48" s="385"/>
      <c r="M48" s="260"/>
      <c r="N48" s="260"/>
      <c r="O48" s="261"/>
      <c r="P48" s="261"/>
      <c r="Q48" s="260"/>
      <c r="R48" s="262"/>
      <c r="S48" s="258"/>
      <c r="T48" s="178"/>
      <c r="U48" s="152"/>
    </row>
    <row r="49" spans="1:22" s="153" customFormat="1" ht="27" hidden="1" customHeight="1" x14ac:dyDescent="0.2">
      <c r="A49" s="151" t="s">
        <v>181</v>
      </c>
      <c r="B49" s="355" t="s">
        <v>198</v>
      </c>
      <c r="C49" s="258"/>
      <c r="D49" s="260"/>
      <c r="E49" s="260"/>
      <c r="F49" s="260"/>
      <c r="G49" s="260"/>
      <c r="H49" s="260"/>
      <c r="I49" s="260"/>
      <c r="J49" s="260"/>
      <c r="K49" s="260"/>
      <c r="L49" s="385"/>
      <c r="M49" s="260"/>
      <c r="N49" s="260"/>
      <c r="O49" s="261"/>
      <c r="P49" s="261"/>
      <c r="Q49" s="260"/>
      <c r="R49" s="262"/>
      <c r="S49" s="258"/>
      <c r="T49" s="178"/>
      <c r="U49" s="152"/>
    </row>
    <row r="50" spans="1:22" s="153" customFormat="1" ht="27" hidden="1" customHeight="1" x14ac:dyDescent="0.2">
      <c r="A50" s="151" t="s">
        <v>182</v>
      </c>
      <c r="B50" s="356" t="s">
        <v>199</v>
      </c>
      <c r="C50" s="258"/>
      <c r="D50" s="260"/>
      <c r="E50" s="260"/>
      <c r="F50" s="260"/>
      <c r="G50" s="260"/>
      <c r="H50" s="260"/>
      <c r="I50" s="260"/>
      <c r="J50" s="260"/>
      <c r="K50" s="260"/>
      <c r="L50" s="385"/>
      <c r="M50" s="260"/>
      <c r="N50" s="260"/>
      <c r="O50" s="261"/>
      <c r="P50" s="261"/>
      <c r="Q50" s="260"/>
      <c r="R50" s="262"/>
      <c r="S50" s="258"/>
      <c r="T50" s="178"/>
      <c r="U50" s="152"/>
    </row>
    <row r="51" spans="1:22" s="153" customFormat="1" ht="30.75" hidden="1" customHeight="1" x14ac:dyDescent="0.2">
      <c r="A51" s="151" t="s">
        <v>183</v>
      </c>
      <c r="B51" s="355" t="s">
        <v>200</v>
      </c>
      <c r="C51" s="258"/>
      <c r="D51" s="263"/>
      <c r="E51" s="263"/>
      <c r="F51" s="263"/>
      <c r="G51" s="263"/>
      <c r="H51" s="263"/>
      <c r="I51" s="263"/>
      <c r="J51" s="263"/>
      <c r="K51" s="263"/>
      <c r="L51" s="386"/>
      <c r="M51" s="263"/>
      <c r="N51" s="263"/>
      <c r="O51" s="357"/>
      <c r="P51" s="357"/>
      <c r="Q51" s="263"/>
      <c r="R51" s="358"/>
      <c r="S51" s="259"/>
      <c r="T51" s="178"/>
      <c r="U51" s="152"/>
    </row>
    <row r="52" spans="1:22" s="153" customFormat="1" ht="98.25" customHeight="1" x14ac:dyDescent="0.2">
      <c r="A52" s="151" t="s">
        <v>46</v>
      </c>
      <c r="B52" s="355" t="s">
        <v>238</v>
      </c>
      <c r="C52" s="258"/>
      <c r="D52" s="400">
        <f>E52+F52+G52</f>
        <v>8925.3799999999992</v>
      </c>
      <c r="E52" s="400">
        <v>8925.3799999999992</v>
      </c>
      <c r="F52" s="400">
        <v>0</v>
      </c>
      <c r="G52" s="400">
        <v>0</v>
      </c>
      <c r="H52" s="400">
        <f>I52+J52+K52</f>
        <v>8925.3799999999992</v>
      </c>
      <c r="I52" s="400">
        <v>8925.3799999999992</v>
      </c>
      <c r="J52" s="400">
        <v>0</v>
      </c>
      <c r="K52" s="400">
        <v>0</v>
      </c>
      <c r="L52" s="408">
        <f>H52/D52*100</f>
        <v>100</v>
      </c>
      <c r="M52" s="447" t="s">
        <v>310</v>
      </c>
      <c r="N52" s="447" t="s">
        <v>310</v>
      </c>
      <c r="O52" s="400">
        <v>0</v>
      </c>
      <c r="P52" s="400">
        <v>0</v>
      </c>
      <c r="Q52" s="400">
        <v>0</v>
      </c>
      <c r="R52" s="414">
        <v>0</v>
      </c>
      <c r="S52" s="423" t="s">
        <v>276</v>
      </c>
      <c r="T52" s="178"/>
      <c r="U52" s="152"/>
    </row>
    <row r="53" spans="1:22" s="153" customFormat="1" ht="143.25" customHeight="1" x14ac:dyDescent="0.2">
      <c r="A53" s="151" t="s">
        <v>44</v>
      </c>
      <c r="B53" s="355" t="s">
        <v>239</v>
      </c>
      <c r="C53" s="259"/>
      <c r="D53" s="407"/>
      <c r="E53" s="407"/>
      <c r="F53" s="407"/>
      <c r="G53" s="407"/>
      <c r="H53" s="407"/>
      <c r="I53" s="407"/>
      <c r="J53" s="407"/>
      <c r="K53" s="407"/>
      <c r="L53" s="410"/>
      <c r="M53" s="448"/>
      <c r="N53" s="448"/>
      <c r="O53" s="407"/>
      <c r="P53" s="407"/>
      <c r="Q53" s="407"/>
      <c r="R53" s="416"/>
      <c r="S53" s="425"/>
      <c r="T53" s="178"/>
      <c r="U53" s="152"/>
    </row>
    <row r="54" spans="1:22" s="154" customFormat="1" ht="74.25" customHeight="1" x14ac:dyDescent="0.25">
      <c r="A54" s="252" t="s">
        <v>150</v>
      </c>
      <c r="B54" s="253" t="s">
        <v>91</v>
      </c>
      <c r="C54" s="240" t="s">
        <v>259</v>
      </c>
      <c r="D54" s="241">
        <f>E54+F54+G54</f>
        <v>76391</v>
      </c>
      <c r="E54" s="241">
        <v>0</v>
      </c>
      <c r="F54" s="241">
        <v>0</v>
      </c>
      <c r="G54" s="241">
        <f>G55</f>
        <v>76391</v>
      </c>
      <c r="H54" s="241">
        <f>I54+J54+K54</f>
        <v>76234.509999999995</v>
      </c>
      <c r="I54" s="241">
        <v>0</v>
      </c>
      <c r="J54" s="241">
        <v>0</v>
      </c>
      <c r="K54" s="241">
        <f>K55</f>
        <v>76234.509999999995</v>
      </c>
      <c r="L54" s="384">
        <f>H54/D54*100</f>
        <v>99.795146025055303</v>
      </c>
      <c r="M54" s="254"/>
      <c r="N54" s="254"/>
      <c r="O54" s="242">
        <f>O55</f>
        <v>52546</v>
      </c>
      <c r="P54" s="242">
        <f t="shared" ref="P54:Q54" si="17">P55</f>
        <v>47547.57</v>
      </c>
      <c r="Q54" s="242">
        <f t="shared" si="17"/>
        <v>0</v>
      </c>
      <c r="R54" s="243">
        <v>29</v>
      </c>
      <c r="S54" s="244"/>
      <c r="T54" s="187"/>
      <c r="U54" s="152"/>
      <c r="V54" s="153"/>
    </row>
    <row r="55" spans="1:22" s="167" customFormat="1" ht="18.399999999999999" customHeight="1" x14ac:dyDescent="0.25">
      <c r="A55" s="229">
        <v>1</v>
      </c>
      <c r="B55" s="331" t="s">
        <v>264</v>
      </c>
      <c r="C55" s="232"/>
      <c r="D55" s="400">
        <f>E55+F55+G55</f>
        <v>76391</v>
      </c>
      <c r="E55" s="400">
        <v>0</v>
      </c>
      <c r="F55" s="400">
        <v>0</v>
      </c>
      <c r="G55" s="400">
        <v>76391</v>
      </c>
      <c r="H55" s="400">
        <f>I55+J55+K55</f>
        <v>76234.509999999995</v>
      </c>
      <c r="I55" s="400">
        <v>0</v>
      </c>
      <c r="J55" s="400">
        <v>0</v>
      </c>
      <c r="K55" s="417">
        <v>76234.509999999995</v>
      </c>
      <c r="L55" s="408">
        <f>H55/D55*100</f>
        <v>99.795146025055303</v>
      </c>
      <c r="M55" s="400" t="s">
        <v>334</v>
      </c>
      <c r="N55" s="400" t="s">
        <v>355</v>
      </c>
      <c r="O55" s="426">
        <v>52546</v>
      </c>
      <c r="P55" s="426">
        <v>47547.57</v>
      </c>
      <c r="Q55" s="417">
        <v>0</v>
      </c>
      <c r="R55" s="420">
        <v>46</v>
      </c>
      <c r="S55" s="423" t="s">
        <v>276</v>
      </c>
      <c r="T55" s="165"/>
      <c r="U55" s="166"/>
    </row>
    <row r="56" spans="1:22" s="167" customFormat="1" ht="18.399999999999999" customHeight="1" x14ac:dyDescent="0.25">
      <c r="A56" s="229">
        <v>2</v>
      </c>
      <c r="B56" s="331" t="s">
        <v>265</v>
      </c>
      <c r="C56" s="233"/>
      <c r="D56" s="401"/>
      <c r="E56" s="401"/>
      <c r="F56" s="401"/>
      <c r="G56" s="401"/>
      <c r="H56" s="401"/>
      <c r="I56" s="401"/>
      <c r="J56" s="401"/>
      <c r="K56" s="418"/>
      <c r="L56" s="409"/>
      <c r="M56" s="401"/>
      <c r="N56" s="401"/>
      <c r="O56" s="427"/>
      <c r="P56" s="427"/>
      <c r="Q56" s="418"/>
      <c r="R56" s="421"/>
      <c r="S56" s="424"/>
      <c r="T56" s="165"/>
      <c r="U56" s="166"/>
    </row>
    <row r="57" spans="1:22" s="167" customFormat="1" ht="18.399999999999999" customHeight="1" x14ac:dyDescent="0.25">
      <c r="A57" s="229">
        <v>3</v>
      </c>
      <c r="B57" s="331" t="s">
        <v>266</v>
      </c>
      <c r="C57" s="233"/>
      <c r="D57" s="401"/>
      <c r="E57" s="401"/>
      <c r="F57" s="401"/>
      <c r="G57" s="401"/>
      <c r="H57" s="401"/>
      <c r="I57" s="401"/>
      <c r="J57" s="401"/>
      <c r="K57" s="418"/>
      <c r="L57" s="409"/>
      <c r="M57" s="401"/>
      <c r="N57" s="401"/>
      <c r="O57" s="427"/>
      <c r="P57" s="427"/>
      <c r="Q57" s="418"/>
      <c r="R57" s="421"/>
      <c r="S57" s="424"/>
      <c r="T57" s="165"/>
      <c r="U57" s="166"/>
    </row>
    <row r="58" spans="1:22" s="167" customFormat="1" ht="18.399999999999999" customHeight="1" x14ac:dyDescent="0.25">
      <c r="A58" s="229">
        <v>4</v>
      </c>
      <c r="B58" s="331" t="s">
        <v>267</v>
      </c>
      <c r="C58" s="233"/>
      <c r="D58" s="401"/>
      <c r="E58" s="401"/>
      <c r="F58" s="401"/>
      <c r="G58" s="401"/>
      <c r="H58" s="401"/>
      <c r="I58" s="401"/>
      <c r="J58" s="401"/>
      <c r="K58" s="418"/>
      <c r="L58" s="409"/>
      <c r="M58" s="401"/>
      <c r="N58" s="401"/>
      <c r="O58" s="427"/>
      <c r="P58" s="427"/>
      <c r="Q58" s="418"/>
      <c r="R58" s="421"/>
      <c r="S58" s="424"/>
      <c r="T58" s="165"/>
      <c r="U58" s="166"/>
    </row>
    <row r="59" spans="1:22" s="167" customFormat="1" ht="28.5" customHeight="1" x14ac:dyDescent="0.25">
      <c r="A59" s="229">
        <v>5</v>
      </c>
      <c r="B59" s="331" t="s">
        <v>214</v>
      </c>
      <c r="C59" s="233"/>
      <c r="D59" s="401"/>
      <c r="E59" s="401"/>
      <c r="F59" s="401"/>
      <c r="G59" s="401"/>
      <c r="H59" s="401"/>
      <c r="I59" s="401"/>
      <c r="J59" s="401"/>
      <c r="K59" s="418"/>
      <c r="L59" s="409"/>
      <c r="M59" s="401"/>
      <c r="N59" s="401"/>
      <c r="O59" s="427"/>
      <c r="P59" s="427"/>
      <c r="Q59" s="418"/>
      <c r="R59" s="421"/>
      <c r="S59" s="424"/>
      <c r="T59" s="165"/>
      <c r="U59" s="166"/>
    </row>
    <row r="60" spans="1:22" s="167" customFormat="1" ht="30.75" customHeight="1" x14ac:dyDescent="0.25">
      <c r="A60" s="229">
        <v>6</v>
      </c>
      <c r="B60" s="331" t="s">
        <v>215</v>
      </c>
      <c r="C60" s="233"/>
      <c r="D60" s="401"/>
      <c r="E60" s="401"/>
      <c r="F60" s="401"/>
      <c r="G60" s="401"/>
      <c r="H60" s="401"/>
      <c r="I60" s="401"/>
      <c r="J60" s="401"/>
      <c r="K60" s="418"/>
      <c r="L60" s="409"/>
      <c r="M60" s="401"/>
      <c r="N60" s="401"/>
      <c r="O60" s="427"/>
      <c r="P60" s="427"/>
      <c r="Q60" s="418"/>
      <c r="R60" s="421"/>
      <c r="S60" s="424"/>
      <c r="T60" s="165"/>
      <c r="U60" s="166"/>
    </row>
    <row r="61" spans="1:22" s="167" customFormat="1" ht="19.5" customHeight="1" x14ac:dyDescent="0.25">
      <c r="A61" s="229">
        <v>7</v>
      </c>
      <c r="B61" s="331" t="s">
        <v>330</v>
      </c>
      <c r="C61" s="233"/>
      <c r="D61" s="401"/>
      <c r="E61" s="401"/>
      <c r="F61" s="401"/>
      <c r="G61" s="401"/>
      <c r="H61" s="401"/>
      <c r="I61" s="401"/>
      <c r="J61" s="401"/>
      <c r="K61" s="418"/>
      <c r="L61" s="409"/>
      <c r="M61" s="401"/>
      <c r="N61" s="401"/>
      <c r="O61" s="427"/>
      <c r="P61" s="427"/>
      <c r="Q61" s="418"/>
      <c r="R61" s="421"/>
      <c r="S61" s="424"/>
      <c r="T61" s="165"/>
      <c r="U61" s="166"/>
    </row>
    <row r="62" spans="1:22" s="167" customFormat="1" ht="20.25" customHeight="1" x14ac:dyDescent="0.25">
      <c r="A62" s="229">
        <v>8</v>
      </c>
      <c r="B62" s="331" t="s">
        <v>291</v>
      </c>
      <c r="C62" s="233"/>
      <c r="D62" s="401"/>
      <c r="E62" s="401"/>
      <c r="F62" s="401"/>
      <c r="G62" s="401"/>
      <c r="H62" s="401"/>
      <c r="I62" s="401"/>
      <c r="J62" s="401"/>
      <c r="K62" s="418"/>
      <c r="L62" s="409"/>
      <c r="M62" s="401"/>
      <c r="N62" s="401"/>
      <c r="O62" s="427"/>
      <c r="P62" s="427"/>
      <c r="Q62" s="418"/>
      <c r="R62" s="421"/>
      <c r="S62" s="424"/>
      <c r="T62" s="165"/>
      <c r="U62" s="166"/>
    </row>
    <row r="63" spans="1:22" s="167" customFormat="1" ht="18.399999999999999" customHeight="1" x14ac:dyDescent="0.25">
      <c r="A63" s="229">
        <v>9</v>
      </c>
      <c r="B63" s="331" t="s">
        <v>268</v>
      </c>
      <c r="C63" s="233"/>
      <c r="D63" s="401"/>
      <c r="E63" s="401"/>
      <c r="F63" s="401"/>
      <c r="G63" s="401"/>
      <c r="H63" s="401"/>
      <c r="I63" s="401"/>
      <c r="J63" s="401"/>
      <c r="K63" s="418"/>
      <c r="L63" s="409"/>
      <c r="M63" s="401"/>
      <c r="N63" s="401"/>
      <c r="O63" s="427"/>
      <c r="P63" s="427"/>
      <c r="Q63" s="418"/>
      <c r="R63" s="421"/>
      <c r="S63" s="424"/>
      <c r="T63" s="165"/>
      <c r="U63" s="166"/>
    </row>
    <row r="64" spans="1:22" s="167" customFormat="1" ht="18.399999999999999" customHeight="1" x14ac:dyDescent="0.25">
      <c r="A64" s="229">
        <v>10</v>
      </c>
      <c r="B64" s="331" t="s">
        <v>292</v>
      </c>
      <c r="C64" s="233"/>
      <c r="D64" s="401"/>
      <c r="E64" s="401"/>
      <c r="F64" s="401"/>
      <c r="G64" s="401"/>
      <c r="H64" s="401"/>
      <c r="I64" s="401"/>
      <c r="J64" s="401"/>
      <c r="K64" s="418"/>
      <c r="L64" s="409"/>
      <c r="M64" s="401"/>
      <c r="N64" s="401"/>
      <c r="O64" s="427"/>
      <c r="P64" s="427"/>
      <c r="Q64" s="418"/>
      <c r="R64" s="421"/>
      <c r="S64" s="424"/>
      <c r="T64" s="165"/>
      <c r="U64" s="166"/>
    </row>
    <row r="65" spans="1:25" s="167" customFormat="1" ht="18.399999999999999" customHeight="1" x14ac:dyDescent="0.25">
      <c r="A65" s="229">
        <v>11</v>
      </c>
      <c r="B65" s="331" t="s">
        <v>331</v>
      </c>
      <c r="C65" s="233"/>
      <c r="D65" s="401"/>
      <c r="E65" s="401"/>
      <c r="F65" s="401"/>
      <c r="G65" s="401"/>
      <c r="H65" s="401"/>
      <c r="I65" s="401"/>
      <c r="J65" s="401"/>
      <c r="K65" s="418"/>
      <c r="L65" s="409"/>
      <c r="M65" s="401"/>
      <c r="N65" s="401"/>
      <c r="O65" s="427"/>
      <c r="P65" s="427"/>
      <c r="Q65" s="418"/>
      <c r="R65" s="421"/>
      <c r="S65" s="424"/>
      <c r="T65" s="165"/>
      <c r="U65" s="166"/>
    </row>
    <row r="66" spans="1:25" s="167" customFormat="1" ht="18.399999999999999" customHeight="1" x14ac:dyDescent="0.25">
      <c r="A66" s="229">
        <v>12</v>
      </c>
      <c r="B66" s="331" t="s">
        <v>216</v>
      </c>
      <c r="C66" s="233"/>
      <c r="D66" s="401"/>
      <c r="E66" s="401"/>
      <c r="F66" s="401"/>
      <c r="G66" s="401"/>
      <c r="H66" s="401"/>
      <c r="I66" s="401"/>
      <c r="J66" s="401"/>
      <c r="K66" s="418"/>
      <c r="L66" s="409"/>
      <c r="M66" s="401"/>
      <c r="N66" s="401"/>
      <c r="O66" s="427"/>
      <c r="P66" s="427"/>
      <c r="Q66" s="418"/>
      <c r="R66" s="421"/>
      <c r="S66" s="424"/>
      <c r="T66" s="165"/>
      <c r="U66" s="166"/>
    </row>
    <row r="67" spans="1:25" s="167" customFormat="1" ht="29.25" customHeight="1" x14ac:dyDescent="0.25">
      <c r="A67" s="229">
        <v>13</v>
      </c>
      <c r="B67" s="331" t="s">
        <v>293</v>
      </c>
      <c r="C67" s="233"/>
      <c r="D67" s="401"/>
      <c r="E67" s="401"/>
      <c r="F67" s="401"/>
      <c r="G67" s="401"/>
      <c r="H67" s="401"/>
      <c r="I67" s="401"/>
      <c r="J67" s="401"/>
      <c r="K67" s="418"/>
      <c r="L67" s="409"/>
      <c r="M67" s="401"/>
      <c r="N67" s="401"/>
      <c r="O67" s="427"/>
      <c r="P67" s="427"/>
      <c r="Q67" s="418"/>
      <c r="R67" s="421"/>
      <c r="S67" s="424"/>
      <c r="T67" s="165"/>
      <c r="U67" s="166"/>
    </row>
    <row r="68" spans="1:25" s="167" customFormat="1" ht="30" customHeight="1" x14ac:dyDescent="0.25">
      <c r="A68" s="229">
        <v>14</v>
      </c>
      <c r="B68" s="331" t="s">
        <v>190</v>
      </c>
      <c r="C68" s="233"/>
      <c r="D68" s="401"/>
      <c r="E68" s="401"/>
      <c r="F68" s="401"/>
      <c r="G68" s="401"/>
      <c r="H68" s="401"/>
      <c r="I68" s="401"/>
      <c r="J68" s="401"/>
      <c r="K68" s="418"/>
      <c r="L68" s="409"/>
      <c r="M68" s="401"/>
      <c r="N68" s="401"/>
      <c r="O68" s="427"/>
      <c r="P68" s="427"/>
      <c r="Q68" s="418"/>
      <c r="R68" s="421"/>
      <c r="S68" s="424"/>
      <c r="T68" s="165"/>
      <c r="U68" s="166"/>
    </row>
    <row r="69" spans="1:25" s="167" customFormat="1" ht="18.399999999999999" customHeight="1" x14ac:dyDescent="0.25">
      <c r="A69" s="229">
        <v>15</v>
      </c>
      <c r="B69" s="331" t="s">
        <v>269</v>
      </c>
      <c r="C69" s="233"/>
      <c r="D69" s="401"/>
      <c r="E69" s="401"/>
      <c r="F69" s="401"/>
      <c r="G69" s="401"/>
      <c r="H69" s="401"/>
      <c r="I69" s="401"/>
      <c r="J69" s="401"/>
      <c r="K69" s="418"/>
      <c r="L69" s="409"/>
      <c r="M69" s="401"/>
      <c r="N69" s="401"/>
      <c r="O69" s="427"/>
      <c r="P69" s="427"/>
      <c r="Q69" s="418"/>
      <c r="R69" s="421"/>
      <c r="S69" s="424"/>
      <c r="T69" s="165"/>
      <c r="U69" s="166"/>
    </row>
    <row r="70" spans="1:25" s="167" customFormat="1" ht="18.399999999999999" customHeight="1" x14ac:dyDescent="0.25">
      <c r="A70" s="229">
        <v>16</v>
      </c>
      <c r="B70" s="331" t="s">
        <v>270</v>
      </c>
      <c r="C70" s="233"/>
      <c r="D70" s="401"/>
      <c r="E70" s="401"/>
      <c r="F70" s="401"/>
      <c r="G70" s="401"/>
      <c r="H70" s="401"/>
      <c r="I70" s="401"/>
      <c r="J70" s="401"/>
      <c r="K70" s="418"/>
      <c r="L70" s="409"/>
      <c r="M70" s="401"/>
      <c r="N70" s="401"/>
      <c r="O70" s="427"/>
      <c r="P70" s="427"/>
      <c r="Q70" s="418"/>
      <c r="R70" s="421"/>
      <c r="S70" s="424"/>
      <c r="T70" s="165"/>
      <c r="U70" s="166"/>
    </row>
    <row r="71" spans="1:25" s="167" customFormat="1" ht="18.399999999999999" customHeight="1" x14ac:dyDescent="0.25">
      <c r="A71" s="229">
        <v>17</v>
      </c>
      <c r="B71" s="331" t="s">
        <v>294</v>
      </c>
      <c r="C71" s="304"/>
      <c r="D71" s="407"/>
      <c r="E71" s="407"/>
      <c r="F71" s="407"/>
      <c r="G71" s="407"/>
      <c r="H71" s="407"/>
      <c r="I71" s="407"/>
      <c r="J71" s="407"/>
      <c r="K71" s="419"/>
      <c r="L71" s="410"/>
      <c r="M71" s="407"/>
      <c r="N71" s="407"/>
      <c r="O71" s="428"/>
      <c r="P71" s="428"/>
      <c r="Q71" s="419"/>
      <c r="R71" s="422"/>
      <c r="S71" s="425"/>
      <c r="T71" s="165"/>
      <c r="U71" s="166"/>
      <c r="Y71" s="167" t="s">
        <v>353</v>
      </c>
    </row>
    <row r="72" spans="1:25" s="167" customFormat="1" ht="18.399999999999999" customHeight="1" x14ac:dyDescent="0.25">
      <c r="A72" s="229">
        <v>18</v>
      </c>
      <c r="B72" s="331" t="s">
        <v>217</v>
      </c>
      <c r="C72" s="233"/>
      <c r="D72" s="260"/>
      <c r="E72" s="260"/>
      <c r="F72" s="260"/>
      <c r="G72" s="260"/>
      <c r="H72" s="260"/>
      <c r="I72" s="260"/>
      <c r="J72" s="260"/>
      <c r="K72" s="305"/>
      <c r="L72" s="385"/>
      <c r="M72" s="260"/>
      <c r="N72" s="260"/>
      <c r="O72" s="332"/>
      <c r="P72" s="332"/>
      <c r="Q72" s="305"/>
      <c r="R72" s="333"/>
      <c r="S72" s="258"/>
      <c r="T72" s="165"/>
      <c r="U72" s="166"/>
    </row>
    <row r="73" spans="1:25" s="167" customFormat="1" ht="18.399999999999999" customHeight="1" x14ac:dyDescent="0.25">
      <c r="A73" s="229">
        <v>19</v>
      </c>
      <c r="B73" s="331" t="s">
        <v>271</v>
      </c>
      <c r="C73" s="233"/>
      <c r="D73" s="260"/>
      <c r="E73" s="260"/>
      <c r="F73" s="260"/>
      <c r="G73" s="260"/>
      <c r="H73" s="260"/>
      <c r="I73" s="260"/>
      <c r="J73" s="260"/>
      <c r="K73" s="305"/>
      <c r="L73" s="385"/>
      <c r="M73" s="260"/>
      <c r="N73" s="260"/>
      <c r="O73" s="332"/>
      <c r="P73" s="332"/>
      <c r="Q73" s="305"/>
      <c r="R73" s="333"/>
      <c r="S73" s="258"/>
      <c r="T73" s="165"/>
      <c r="U73" s="166"/>
    </row>
    <row r="74" spans="1:25" s="167" customFormat="1" ht="18.399999999999999" customHeight="1" x14ac:dyDescent="0.25">
      <c r="A74" s="229">
        <v>20</v>
      </c>
      <c r="B74" s="331" t="s">
        <v>272</v>
      </c>
      <c r="C74" s="233"/>
      <c r="D74" s="260"/>
      <c r="E74" s="260"/>
      <c r="F74" s="260"/>
      <c r="G74" s="260"/>
      <c r="H74" s="260"/>
      <c r="I74" s="260"/>
      <c r="J74" s="260"/>
      <c r="K74" s="305"/>
      <c r="L74" s="385"/>
      <c r="M74" s="260"/>
      <c r="N74" s="260"/>
      <c r="O74" s="332"/>
      <c r="P74" s="332"/>
      <c r="Q74" s="305"/>
      <c r="R74" s="333"/>
      <c r="S74" s="258"/>
      <c r="T74" s="165"/>
      <c r="U74" s="166"/>
    </row>
    <row r="75" spans="1:25" s="167" customFormat="1" ht="18.399999999999999" customHeight="1" x14ac:dyDescent="0.25">
      <c r="A75" s="229">
        <v>21</v>
      </c>
      <c r="B75" s="331" t="s">
        <v>218</v>
      </c>
      <c r="C75" s="233"/>
      <c r="D75" s="260"/>
      <c r="E75" s="260"/>
      <c r="F75" s="260"/>
      <c r="G75" s="260"/>
      <c r="H75" s="260"/>
      <c r="I75" s="260"/>
      <c r="J75" s="260"/>
      <c r="K75" s="305"/>
      <c r="L75" s="385"/>
      <c r="M75" s="260"/>
      <c r="N75" s="260"/>
      <c r="O75" s="332"/>
      <c r="P75" s="332"/>
      <c r="Q75" s="305"/>
      <c r="R75" s="333"/>
      <c r="S75" s="258"/>
      <c r="T75" s="165"/>
      <c r="U75" s="166"/>
    </row>
    <row r="76" spans="1:25" s="167" customFormat="1" ht="18.399999999999999" customHeight="1" x14ac:dyDescent="0.25">
      <c r="A76" s="229">
        <v>22</v>
      </c>
      <c r="B76" s="331" t="s">
        <v>219</v>
      </c>
      <c r="C76" s="233"/>
      <c r="D76" s="260"/>
      <c r="E76" s="260"/>
      <c r="F76" s="260"/>
      <c r="G76" s="260"/>
      <c r="H76" s="260"/>
      <c r="I76" s="260"/>
      <c r="J76" s="260"/>
      <c r="K76" s="305"/>
      <c r="L76" s="385"/>
      <c r="M76" s="260"/>
      <c r="N76" s="260"/>
      <c r="O76" s="332"/>
      <c r="P76" s="332"/>
      <c r="Q76" s="305"/>
      <c r="R76" s="333"/>
      <c r="S76" s="258"/>
      <c r="T76" s="165"/>
      <c r="U76" s="166"/>
    </row>
    <row r="77" spans="1:25" s="167" customFormat="1" ht="18.399999999999999" customHeight="1" x14ac:dyDescent="0.25">
      <c r="A77" s="229">
        <v>23</v>
      </c>
      <c r="B77" s="331" t="s">
        <v>273</v>
      </c>
      <c r="C77" s="233"/>
      <c r="D77" s="260"/>
      <c r="E77" s="260"/>
      <c r="F77" s="260"/>
      <c r="G77" s="260"/>
      <c r="H77" s="260"/>
      <c r="I77" s="260"/>
      <c r="J77" s="260"/>
      <c r="K77" s="305"/>
      <c r="L77" s="385"/>
      <c r="M77" s="260"/>
      <c r="N77" s="260"/>
      <c r="O77" s="332"/>
      <c r="P77" s="332"/>
      <c r="Q77" s="305"/>
      <c r="R77" s="333"/>
      <c r="S77" s="258"/>
      <c r="T77" s="165"/>
      <c r="U77" s="166"/>
    </row>
    <row r="78" spans="1:25" s="167" customFormat="1" ht="34.5" customHeight="1" x14ac:dyDescent="0.25">
      <c r="A78" s="229">
        <v>24</v>
      </c>
      <c r="B78" s="331" t="s">
        <v>332</v>
      </c>
      <c r="C78" s="325"/>
      <c r="D78" s="260"/>
      <c r="E78" s="260"/>
      <c r="F78" s="260"/>
      <c r="G78" s="260"/>
      <c r="H78" s="260"/>
      <c r="I78" s="260"/>
      <c r="J78" s="260"/>
      <c r="K78" s="305"/>
      <c r="L78" s="385"/>
      <c r="M78" s="260"/>
      <c r="N78" s="260" t="s">
        <v>354</v>
      </c>
      <c r="O78" s="332"/>
      <c r="P78" s="332"/>
      <c r="Q78" s="305"/>
      <c r="R78" s="333"/>
      <c r="S78" s="258"/>
      <c r="T78" s="165"/>
      <c r="U78" s="166"/>
    </row>
    <row r="79" spans="1:25" s="167" customFormat="1" ht="18.399999999999999" customHeight="1" x14ac:dyDescent="0.25">
      <c r="A79" s="229">
        <v>25</v>
      </c>
      <c r="B79" s="331" t="s">
        <v>220</v>
      </c>
      <c r="C79" s="231"/>
      <c r="D79" s="260"/>
      <c r="E79" s="260"/>
      <c r="F79" s="260"/>
      <c r="G79" s="260"/>
      <c r="H79" s="260"/>
      <c r="I79" s="260"/>
      <c r="J79" s="260"/>
      <c r="K79" s="305"/>
      <c r="L79" s="385"/>
      <c r="M79" s="260"/>
      <c r="N79" s="260"/>
      <c r="O79" s="332"/>
      <c r="P79" s="332"/>
      <c r="Q79" s="305"/>
      <c r="R79" s="333"/>
      <c r="S79" s="258"/>
      <c r="T79" s="165"/>
      <c r="U79" s="166"/>
    </row>
    <row r="80" spans="1:25" s="167" customFormat="1" ht="33.75" customHeight="1" x14ac:dyDescent="0.25">
      <c r="A80" s="229">
        <v>26</v>
      </c>
      <c r="B80" s="331" t="s">
        <v>274</v>
      </c>
      <c r="C80" s="231"/>
      <c r="D80" s="260"/>
      <c r="E80" s="260"/>
      <c r="F80" s="260"/>
      <c r="G80" s="260"/>
      <c r="H80" s="260"/>
      <c r="I80" s="260"/>
      <c r="J80" s="260"/>
      <c r="K80" s="305"/>
      <c r="L80" s="385"/>
      <c r="M80" s="260"/>
      <c r="N80" s="260"/>
      <c r="O80" s="332"/>
      <c r="P80" s="332"/>
      <c r="Q80" s="305"/>
      <c r="R80" s="333"/>
      <c r="S80" s="258"/>
      <c r="T80" s="165"/>
      <c r="U80" s="166"/>
    </row>
    <row r="81" spans="1:22" s="167" customFormat="1" ht="33.75" customHeight="1" x14ac:dyDescent="0.25">
      <c r="A81" s="229">
        <v>27</v>
      </c>
      <c r="B81" s="274" t="s">
        <v>221</v>
      </c>
      <c r="C81" s="267"/>
      <c r="D81" s="263"/>
      <c r="E81" s="263"/>
      <c r="F81" s="263"/>
      <c r="G81" s="263"/>
      <c r="H81" s="263"/>
      <c r="I81" s="263"/>
      <c r="J81" s="263"/>
      <c r="K81" s="306"/>
      <c r="L81" s="386"/>
      <c r="M81" s="263"/>
      <c r="N81" s="263"/>
      <c r="O81" s="307"/>
      <c r="P81" s="307"/>
      <c r="Q81" s="306"/>
      <c r="R81" s="308"/>
      <c r="S81" s="259"/>
      <c r="T81" s="165"/>
      <c r="U81" s="166"/>
    </row>
    <row r="82" spans="1:22" s="167" customFormat="1" ht="20.25" customHeight="1" x14ac:dyDescent="0.25">
      <c r="A82" s="229">
        <v>28</v>
      </c>
      <c r="B82" s="326" t="s">
        <v>333</v>
      </c>
      <c r="C82" s="267"/>
      <c r="D82" s="263"/>
      <c r="E82" s="263"/>
      <c r="F82" s="263"/>
      <c r="G82" s="263"/>
      <c r="H82" s="263"/>
      <c r="I82" s="263"/>
      <c r="J82" s="263"/>
      <c r="K82" s="306"/>
      <c r="L82" s="386"/>
      <c r="M82" s="263"/>
      <c r="N82" s="263"/>
      <c r="O82" s="307"/>
      <c r="P82" s="307"/>
      <c r="Q82" s="306"/>
      <c r="R82" s="308"/>
      <c r="S82" s="259"/>
      <c r="T82" s="165"/>
      <c r="U82" s="166"/>
    </row>
    <row r="83" spans="1:22" s="167" customFormat="1" ht="48" customHeight="1" x14ac:dyDescent="0.25">
      <c r="A83" s="359"/>
      <c r="B83" s="360" t="s">
        <v>263</v>
      </c>
      <c r="C83" s="267"/>
      <c r="D83" s="173">
        <f>E83+F83+G83</f>
        <v>19494</v>
      </c>
      <c r="E83" s="173">
        <v>0</v>
      </c>
      <c r="F83" s="173">
        <v>0</v>
      </c>
      <c r="G83" s="173">
        <v>19494</v>
      </c>
      <c r="H83" s="173">
        <f>I83+J83+K83</f>
        <v>19493.240000000002</v>
      </c>
      <c r="I83" s="173">
        <v>0</v>
      </c>
      <c r="J83" s="173">
        <v>0</v>
      </c>
      <c r="K83" s="361">
        <v>19493.240000000002</v>
      </c>
      <c r="L83" s="387">
        <f>H83/D83*100</f>
        <v>99.996101364522431</v>
      </c>
      <c r="M83" s="343" t="s">
        <v>139</v>
      </c>
      <c r="N83" s="343"/>
      <c r="O83" s="362"/>
      <c r="P83" s="361"/>
      <c r="Q83" s="361"/>
      <c r="R83" s="363"/>
      <c r="S83" s="343"/>
      <c r="T83" s="165"/>
      <c r="U83" s="166"/>
    </row>
    <row r="84" spans="1:22" s="154" customFormat="1" ht="90" customHeight="1" x14ac:dyDescent="0.25">
      <c r="A84" s="238" t="s">
        <v>151</v>
      </c>
      <c r="B84" s="239" t="s">
        <v>92</v>
      </c>
      <c r="C84" s="240" t="s">
        <v>260</v>
      </c>
      <c r="D84" s="241">
        <f>E84+F84+G84</f>
        <v>197883.78</v>
      </c>
      <c r="E84" s="241">
        <f t="shared" ref="E84:K84" si="18">E85+E92+E105+E107+E109+E110+E111+E113</f>
        <v>0</v>
      </c>
      <c r="F84" s="241">
        <f t="shared" si="18"/>
        <v>44873.5</v>
      </c>
      <c r="G84" s="241">
        <f t="shared" si="18"/>
        <v>153010.28</v>
      </c>
      <c r="H84" s="241">
        <f t="shared" si="18"/>
        <v>190123.18999999997</v>
      </c>
      <c r="I84" s="241">
        <f t="shared" si="18"/>
        <v>0</v>
      </c>
      <c r="J84" s="241">
        <f t="shared" si="18"/>
        <v>40927.369999999995</v>
      </c>
      <c r="K84" s="241">
        <f t="shared" si="18"/>
        <v>149195.82</v>
      </c>
      <c r="L84" s="384">
        <f>H84/D84*100</f>
        <v>96.078208128023419</v>
      </c>
      <c r="M84" s="254"/>
      <c r="N84" s="254"/>
      <c r="O84" s="242">
        <f>O85+O92+O105+O107+O109+O110+O111+O113</f>
        <v>93045.8</v>
      </c>
      <c r="P84" s="242">
        <f>P85+P92+P105+P107+P109+P110+P111+P113</f>
        <v>91720.909999999989</v>
      </c>
      <c r="Q84" s="242">
        <f>Q85+Q92+Q105+Q107+Q109+Q110+Q111+Q113</f>
        <v>0</v>
      </c>
      <c r="R84" s="243">
        <f>R85+R92+R105+R107+R109+R110+R111+R113</f>
        <v>565</v>
      </c>
      <c r="S84" s="244"/>
      <c r="T84" s="187"/>
      <c r="U84" s="152"/>
      <c r="V84" s="153"/>
    </row>
    <row r="85" spans="1:22" s="154" customFormat="1" ht="166.5" customHeight="1" x14ac:dyDescent="0.25">
      <c r="A85" s="206" t="s">
        <v>160</v>
      </c>
      <c r="B85" s="270" t="s">
        <v>299</v>
      </c>
      <c r="C85" s="271"/>
      <c r="D85" s="186">
        <f>E85+F85+G85</f>
        <v>135</v>
      </c>
      <c r="E85" s="186">
        <v>0</v>
      </c>
      <c r="F85" s="186">
        <v>0</v>
      </c>
      <c r="G85" s="186">
        <v>135</v>
      </c>
      <c r="H85" s="186">
        <f>I85+J85+K85</f>
        <v>115.56</v>
      </c>
      <c r="I85" s="186">
        <v>0</v>
      </c>
      <c r="J85" s="186">
        <v>0</v>
      </c>
      <c r="K85" s="186">
        <v>115.56</v>
      </c>
      <c r="L85" s="381">
        <f>H85/D85*100</f>
        <v>85.6</v>
      </c>
      <c r="M85" s="186" t="s">
        <v>357</v>
      </c>
      <c r="N85" s="186" t="s">
        <v>358</v>
      </c>
      <c r="O85" s="139">
        <v>135</v>
      </c>
      <c r="P85" s="139">
        <v>4371.6899999999996</v>
      </c>
      <c r="Q85" s="186">
        <v>0</v>
      </c>
      <c r="R85" s="150">
        <v>6</v>
      </c>
      <c r="S85" s="158" t="s">
        <v>276</v>
      </c>
      <c r="T85" s="187"/>
      <c r="U85" s="152"/>
      <c r="V85" s="153"/>
    </row>
    <row r="86" spans="1:22" s="154" customFormat="1" ht="72.75" customHeight="1" x14ac:dyDescent="0.25">
      <c r="A86" s="151" t="s">
        <v>46</v>
      </c>
      <c r="B86" s="364" t="s">
        <v>339</v>
      </c>
      <c r="C86" s="309"/>
      <c r="D86" s="400"/>
      <c r="E86" s="400"/>
      <c r="F86" s="400"/>
      <c r="G86" s="400"/>
      <c r="H86" s="400"/>
      <c r="I86" s="400"/>
      <c r="J86" s="400"/>
      <c r="K86" s="400"/>
      <c r="L86" s="408"/>
      <c r="M86" s="400"/>
      <c r="N86" s="393"/>
      <c r="O86" s="404"/>
      <c r="P86" s="404"/>
      <c r="Q86" s="400"/>
      <c r="R86" s="414"/>
      <c r="S86" s="411"/>
      <c r="T86" s="187"/>
      <c r="U86" s="152"/>
      <c r="V86" s="153"/>
    </row>
    <row r="87" spans="1:22" s="154" customFormat="1" ht="30" customHeight="1" x14ac:dyDescent="0.25">
      <c r="A87" s="151" t="s">
        <v>44</v>
      </c>
      <c r="B87" s="364" t="s">
        <v>165</v>
      </c>
      <c r="C87" s="208"/>
      <c r="D87" s="401"/>
      <c r="E87" s="401"/>
      <c r="F87" s="401"/>
      <c r="G87" s="401"/>
      <c r="H87" s="401"/>
      <c r="I87" s="401"/>
      <c r="J87" s="401"/>
      <c r="K87" s="401"/>
      <c r="L87" s="409"/>
      <c r="M87" s="401"/>
      <c r="N87" s="395"/>
      <c r="O87" s="405"/>
      <c r="P87" s="405"/>
      <c r="Q87" s="401"/>
      <c r="R87" s="415"/>
      <c r="S87" s="412"/>
      <c r="T87" s="187"/>
      <c r="U87" s="152"/>
      <c r="V87" s="153"/>
    </row>
    <row r="88" spans="1:22" s="154" customFormat="1" ht="16.5" customHeight="1" x14ac:dyDescent="0.25">
      <c r="A88" s="151" t="s">
        <v>168</v>
      </c>
      <c r="B88" s="364" t="s">
        <v>340</v>
      </c>
      <c r="C88" s="208"/>
      <c r="D88" s="401"/>
      <c r="E88" s="401"/>
      <c r="F88" s="401"/>
      <c r="G88" s="401"/>
      <c r="H88" s="401"/>
      <c r="I88" s="401"/>
      <c r="J88" s="401"/>
      <c r="K88" s="401"/>
      <c r="L88" s="409"/>
      <c r="M88" s="401"/>
      <c r="N88" s="395"/>
      <c r="O88" s="405"/>
      <c r="P88" s="405"/>
      <c r="Q88" s="401"/>
      <c r="R88" s="415"/>
      <c r="S88" s="412"/>
      <c r="T88" s="187"/>
      <c r="U88" s="152"/>
      <c r="V88" s="153"/>
    </row>
    <row r="89" spans="1:22" s="154" customFormat="1" ht="35.25" customHeight="1" x14ac:dyDescent="0.25">
      <c r="A89" s="151" t="s">
        <v>169</v>
      </c>
      <c r="B89" s="364" t="s">
        <v>341</v>
      </c>
      <c r="C89" s="399"/>
      <c r="D89" s="407"/>
      <c r="E89" s="407"/>
      <c r="F89" s="407"/>
      <c r="G89" s="407"/>
      <c r="H89" s="407"/>
      <c r="I89" s="407"/>
      <c r="J89" s="407"/>
      <c r="K89" s="407"/>
      <c r="L89" s="410"/>
      <c r="M89" s="407"/>
      <c r="N89" s="394"/>
      <c r="O89" s="406"/>
      <c r="P89" s="406"/>
      <c r="Q89" s="407"/>
      <c r="R89" s="416"/>
      <c r="S89" s="413"/>
      <c r="T89" s="187"/>
      <c r="U89" s="152"/>
      <c r="V89" s="153"/>
    </row>
    <row r="90" spans="1:22" s="154" customFormat="1" ht="51.75" hidden="1" customHeight="1" x14ac:dyDescent="0.25">
      <c r="A90" s="219"/>
      <c r="B90" s="207" t="s">
        <v>243</v>
      </c>
      <c r="C90" s="429"/>
      <c r="D90" s="312">
        <v>0</v>
      </c>
      <c r="E90" s="312">
        <v>0</v>
      </c>
      <c r="F90" s="312">
        <v>0</v>
      </c>
      <c r="G90" s="312">
        <v>0</v>
      </c>
      <c r="H90" s="311">
        <v>0</v>
      </c>
      <c r="I90" s="312">
        <v>0</v>
      </c>
      <c r="J90" s="312">
        <v>0</v>
      </c>
      <c r="K90" s="312">
        <v>0</v>
      </c>
      <c r="L90" s="383" t="e">
        <f>H90/D90*100</f>
        <v>#DIV/0!</v>
      </c>
      <c r="M90" s="328" t="s">
        <v>248</v>
      </c>
      <c r="N90" s="328"/>
      <c r="O90" s="312">
        <v>0</v>
      </c>
      <c r="P90" s="312">
        <v>0</v>
      </c>
      <c r="Q90" s="312">
        <v>0</v>
      </c>
      <c r="R90" s="278">
        <v>0</v>
      </c>
      <c r="S90" s="312" t="s">
        <v>140</v>
      </c>
      <c r="T90" s="187"/>
      <c r="U90" s="152"/>
      <c r="V90" s="153"/>
    </row>
    <row r="91" spans="1:22" s="154" customFormat="1" ht="30.75" hidden="1" customHeight="1" x14ac:dyDescent="0.25">
      <c r="A91" s="151"/>
      <c r="B91" s="176" t="s">
        <v>240</v>
      </c>
      <c r="C91" s="430"/>
      <c r="D91" s="173">
        <v>0</v>
      </c>
      <c r="E91" s="173">
        <v>0</v>
      </c>
      <c r="F91" s="173">
        <v>0</v>
      </c>
      <c r="G91" s="173">
        <v>0</v>
      </c>
      <c r="H91" s="310">
        <v>0</v>
      </c>
      <c r="I91" s="173">
        <v>0</v>
      </c>
      <c r="J91" s="173">
        <v>0</v>
      </c>
      <c r="K91" s="173">
        <v>0</v>
      </c>
      <c r="L91" s="380" t="e">
        <f>H91/D91*100</f>
        <v>#DIV/0!</v>
      </c>
      <c r="M91" s="327"/>
      <c r="N91" s="327"/>
      <c r="O91" s="186"/>
      <c r="P91" s="186"/>
      <c r="Q91" s="186"/>
      <c r="R91" s="150"/>
      <c r="S91" s="186"/>
      <c r="T91" s="187"/>
      <c r="U91" s="152"/>
      <c r="V91" s="153"/>
    </row>
    <row r="92" spans="1:22" s="144" customFormat="1" ht="156.75" customHeight="1" x14ac:dyDescent="0.25">
      <c r="A92" s="185" t="s">
        <v>222</v>
      </c>
      <c r="B92" s="349" t="s">
        <v>359</v>
      </c>
      <c r="C92" s="271"/>
      <c r="D92" s="186">
        <f t="shared" ref="D92" si="19">E92+F92+G92</f>
        <v>29411.129999999997</v>
      </c>
      <c r="E92" s="186">
        <v>0</v>
      </c>
      <c r="F92" s="186">
        <v>18572.5</v>
      </c>
      <c r="G92" s="310">
        <v>10838.63</v>
      </c>
      <c r="H92" s="310">
        <f>I92+J92+K92</f>
        <v>26092.989999999998</v>
      </c>
      <c r="I92" s="310">
        <v>0</v>
      </c>
      <c r="J92" s="310">
        <v>15917.36</v>
      </c>
      <c r="K92" s="310">
        <v>10175.629999999999</v>
      </c>
      <c r="L92" s="382">
        <f>H92/D92*100</f>
        <v>88.718080536177965</v>
      </c>
      <c r="M92" s="310" t="s">
        <v>356</v>
      </c>
      <c r="N92" s="310" t="s">
        <v>358</v>
      </c>
      <c r="O92" s="313">
        <v>27461.13</v>
      </c>
      <c r="P92" s="313">
        <v>24143.49</v>
      </c>
      <c r="Q92" s="310">
        <v>0</v>
      </c>
      <c r="R92" s="315">
        <v>107</v>
      </c>
      <c r="S92" s="365" t="s">
        <v>276</v>
      </c>
      <c r="T92" s="134"/>
      <c r="U92" s="142"/>
      <c r="V92" s="143"/>
    </row>
    <row r="93" spans="1:22" s="154" customFormat="1" ht="17.25" customHeight="1" x14ac:dyDescent="0.25">
      <c r="A93" s="151" t="s">
        <v>46</v>
      </c>
      <c r="B93" s="274" t="s">
        <v>295</v>
      </c>
      <c r="C93" s="208"/>
      <c r="D93" s="400"/>
      <c r="E93" s="400"/>
      <c r="F93" s="402"/>
      <c r="G93" s="265"/>
      <c r="H93" s="264"/>
      <c r="I93" s="264"/>
      <c r="J93" s="264"/>
      <c r="K93" s="264"/>
      <c r="L93" s="388"/>
      <c r="M93" s="264"/>
      <c r="N93" s="264"/>
      <c r="O93" s="268"/>
      <c r="P93" s="268"/>
      <c r="Q93" s="264"/>
      <c r="R93" s="269"/>
      <c r="S93" s="257"/>
      <c r="T93" s="187"/>
      <c r="U93" s="152"/>
      <c r="V93" s="153"/>
    </row>
    <row r="94" spans="1:22" s="154" customFormat="1" ht="17.25" customHeight="1" x14ac:dyDescent="0.25">
      <c r="A94" s="151" t="s">
        <v>44</v>
      </c>
      <c r="B94" s="274" t="s">
        <v>342</v>
      </c>
      <c r="C94" s="208"/>
      <c r="D94" s="401"/>
      <c r="E94" s="401"/>
      <c r="F94" s="403"/>
      <c r="G94" s="266"/>
      <c r="H94" s="260"/>
      <c r="I94" s="260"/>
      <c r="J94" s="260"/>
      <c r="K94" s="260"/>
      <c r="L94" s="385"/>
      <c r="M94" s="260"/>
      <c r="N94" s="260"/>
      <c r="O94" s="261"/>
      <c r="P94" s="261"/>
      <c r="Q94" s="260"/>
      <c r="R94" s="262"/>
      <c r="S94" s="258"/>
      <c r="T94" s="187"/>
      <c r="U94" s="152"/>
      <c r="V94" s="153"/>
    </row>
    <row r="95" spans="1:22" s="154" customFormat="1" ht="17.25" customHeight="1" x14ac:dyDescent="0.25">
      <c r="A95" s="151" t="s">
        <v>168</v>
      </c>
      <c r="B95" s="274" t="s">
        <v>343</v>
      </c>
      <c r="C95" s="208"/>
      <c r="D95" s="401"/>
      <c r="E95" s="401"/>
      <c r="F95" s="403"/>
      <c r="G95" s="266"/>
      <c r="H95" s="260"/>
      <c r="I95" s="260"/>
      <c r="J95" s="260"/>
      <c r="K95" s="260"/>
      <c r="L95" s="385"/>
      <c r="M95" s="260"/>
      <c r="N95" s="260"/>
      <c r="O95" s="261"/>
      <c r="P95" s="261"/>
      <c r="Q95" s="260"/>
      <c r="R95" s="262"/>
      <c r="S95" s="258"/>
      <c r="T95" s="187"/>
      <c r="U95" s="152"/>
      <c r="V95" s="153"/>
    </row>
    <row r="96" spans="1:22" s="154" customFormat="1" ht="68.25" customHeight="1" x14ac:dyDescent="0.25">
      <c r="A96" s="151" t="s">
        <v>169</v>
      </c>
      <c r="B96" s="274" t="s">
        <v>344</v>
      </c>
      <c r="C96" s="208"/>
      <c r="D96" s="401"/>
      <c r="E96" s="401"/>
      <c r="F96" s="403"/>
      <c r="G96" s="266"/>
      <c r="H96" s="260"/>
      <c r="I96" s="260"/>
      <c r="J96" s="260"/>
      <c r="K96" s="260"/>
      <c r="L96" s="385"/>
      <c r="M96" s="260"/>
      <c r="N96" s="260"/>
      <c r="O96" s="261"/>
      <c r="P96" s="261"/>
      <c r="Q96" s="260"/>
      <c r="R96" s="262"/>
      <c r="S96" s="258"/>
      <c r="T96" s="187"/>
      <c r="U96" s="152"/>
      <c r="V96" s="153"/>
    </row>
    <row r="97" spans="1:29" s="154" customFormat="1" ht="21.75" customHeight="1" x14ac:dyDescent="0.25">
      <c r="A97" s="151" t="s">
        <v>170</v>
      </c>
      <c r="B97" s="274" t="s">
        <v>296</v>
      </c>
      <c r="C97" s="208"/>
      <c r="D97" s="401"/>
      <c r="E97" s="401"/>
      <c r="F97" s="403"/>
      <c r="G97" s="266"/>
      <c r="H97" s="260"/>
      <c r="I97" s="260"/>
      <c r="J97" s="260"/>
      <c r="K97" s="260"/>
      <c r="L97" s="385"/>
      <c r="M97" s="260"/>
      <c r="N97" s="260"/>
      <c r="O97" s="261"/>
      <c r="P97" s="261"/>
      <c r="Q97" s="260"/>
      <c r="R97" s="262"/>
      <c r="S97" s="258"/>
      <c r="T97" s="187"/>
      <c r="U97" s="152"/>
      <c r="V97" s="153"/>
    </row>
    <row r="98" spans="1:29" s="154" customFormat="1" ht="21.75" customHeight="1" x14ac:dyDescent="0.25">
      <c r="A98" s="151" t="s">
        <v>171</v>
      </c>
      <c r="B98" s="274" t="s">
        <v>345</v>
      </c>
      <c r="C98" s="208"/>
      <c r="D98" s="401"/>
      <c r="E98" s="401"/>
      <c r="F98" s="403"/>
      <c r="G98" s="266"/>
      <c r="H98" s="260"/>
      <c r="I98" s="260"/>
      <c r="J98" s="260"/>
      <c r="K98" s="260"/>
      <c r="L98" s="385"/>
      <c r="M98" s="260"/>
      <c r="N98" s="260"/>
      <c r="O98" s="261"/>
      <c r="P98" s="261"/>
      <c r="Q98" s="260"/>
      <c r="R98" s="262"/>
      <c r="S98" s="258"/>
      <c r="T98" s="187"/>
      <c r="U98" s="152"/>
      <c r="V98" s="153"/>
    </row>
    <row r="99" spans="1:29" s="154" customFormat="1" ht="30.75" customHeight="1" x14ac:dyDescent="0.25">
      <c r="A99" s="151" t="s">
        <v>172</v>
      </c>
      <c r="B99" s="274" t="s">
        <v>297</v>
      </c>
      <c r="C99" s="208"/>
      <c r="D99" s="401"/>
      <c r="E99" s="401"/>
      <c r="F99" s="403"/>
      <c r="G99" s="266"/>
      <c r="H99" s="260"/>
      <c r="I99" s="260"/>
      <c r="J99" s="260"/>
      <c r="K99" s="260"/>
      <c r="L99" s="385"/>
      <c r="M99" s="260"/>
      <c r="N99" s="260"/>
      <c r="O99" s="261"/>
      <c r="P99" s="261"/>
      <c r="Q99" s="260"/>
      <c r="R99" s="262"/>
      <c r="S99" s="258"/>
      <c r="T99" s="187"/>
      <c r="U99" s="152"/>
      <c r="V99" s="153"/>
    </row>
    <row r="100" spans="1:29" s="154" customFormat="1" ht="21.75" customHeight="1" x14ac:dyDescent="0.25">
      <c r="A100" s="151" t="s">
        <v>173</v>
      </c>
      <c r="B100" s="326" t="s">
        <v>346</v>
      </c>
      <c r="C100" s="208"/>
      <c r="D100" s="401"/>
      <c r="E100" s="401"/>
      <c r="F100" s="403"/>
      <c r="G100" s="266"/>
      <c r="H100" s="260"/>
      <c r="I100" s="260"/>
      <c r="J100" s="260"/>
      <c r="K100" s="260"/>
      <c r="L100" s="385"/>
      <c r="M100" s="260"/>
      <c r="N100" s="260"/>
      <c r="O100" s="261"/>
      <c r="P100" s="261"/>
      <c r="Q100" s="260"/>
      <c r="R100" s="262"/>
      <c r="S100" s="258"/>
      <c r="T100" s="187"/>
      <c r="U100" s="152"/>
      <c r="V100" s="153"/>
    </row>
    <row r="101" spans="1:29" s="154" customFormat="1" ht="21.75" customHeight="1" x14ac:dyDescent="0.25">
      <c r="A101" s="151" t="s">
        <v>174</v>
      </c>
      <c r="B101" s="326" t="s">
        <v>347</v>
      </c>
      <c r="C101" s="208"/>
      <c r="D101" s="401"/>
      <c r="E101" s="401"/>
      <c r="F101" s="403"/>
      <c r="G101" s="266"/>
      <c r="H101" s="260"/>
      <c r="I101" s="260"/>
      <c r="J101" s="260"/>
      <c r="K101" s="260"/>
      <c r="L101" s="385"/>
      <c r="M101" s="260"/>
      <c r="N101" s="260"/>
      <c r="O101" s="261"/>
      <c r="P101" s="261"/>
      <c r="Q101" s="260"/>
      <c r="R101" s="262"/>
      <c r="S101" s="258"/>
      <c r="T101" s="187"/>
      <c r="U101" s="152"/>
      <c r="V101" s="153"/>
    </row>
    <row r="102" spans="1:29" s="154" customFormat="1" ht="87.75" customHeight="1" x14ac:dyDescent="0.25">
      <c r="A102" s="151" t="s">
        <v>175</v>
      </c>
      <c r="B102" s="326" t="s">
        <v>348</v>
      </c>
      <c r="C102" s="208"/>
      <c r="D102" s="401"/>
      <c r="E102" s="401"/>
      <c r="F102" s="403"/>
      <c r="G102" s="266"/>
      <c r="H102" s="260"/>
      <c r="I102" s="260"/>
      <c r="J102" s="260"/>
      <c r="K102" s="260"/>
      <c r="L102" s="385"/>
      <c r="M102" s="260"/>
      <c r="N102" s="260"/>
      <c r="O102" s="261"/>
      <c r="P102" s="261"/>
      <c r="Q102" s="260"/>
      <c r="R102" s="262"/>
      <c r="S102" s="258"/>
      <c r="T102" s="187"/>
      <c r="U102" s="152"/>
      <c r="V102" s="153"/>
    </row>
    <row r="103" spans="1:29" s="154" customFormat="1" ht="31.5" customHeight="1" x14ac:dyDescent="0.25">
      <c r="A103" s="151" t="s">
        <v>176</v>
      </c>
      <c r="B103" s="326" t="s">
        <v>349</v>
      </c>
      <c r="C103" s="208"/>
      <c r="D103" s="401"/>
      <c r="E103" s="401"/>
      <c r="F103" s="403"/>
      <c r="G103" s="266"/>
      <c r="H103" s="260"/>
      <c r="I103" s="260"/>
      <c r="J103" s="260"/>
      <c r="K103" s="260"/>
      <c r="L103" s="385"/>
      <c r="M103" s="260"/>
      <c r="N103" s="260"/>
      <c r="O103" s="261"/>
      <c r="P103" s="261"/>
      <c r="Q103" s="260"/>
      <c r="R103" s="262"/>
      <c r="S103" s="258"/>
      <c r="T103" s="187"/>
      <c r="U103" s="152"/>
      <c r="V103" s="153"/>
    </row>
    <row r="104" spans="1:29" s="167" customFormat="1" ht="51" customHeight="1" x14ac:dyDescent="0.25">
      <c r="A104" s="351"/>
      <c r="B104" s="172" t="s">
        <v>263</v>
      </c>
      <c r="C104" s="366"/>
      <c r="D104" s="173">
        <f>E104+F104+G104</f>
        <v>1950</v>
      </c>
      <c r="E104" s="173">
        <v>0</v>
      </c>
      <c r="F104" s="173">
        <v>0</v>
      </c>
      <c r="G104" s="173">
        <v>1950</v>
      </c>
      <c r="H104" s="173">
        <f>I104+J104+K104</f>
        <v>1949.5</v>
      </c>
      <c r="I104" s="173">
        <v>0</v>
      </c>
      <c r="J104" s="173">
        <v>0</v>
      </c>
      <c r="K104" s="173">
        <v>1949.5</v>
      </c>
      <c r="L104" s="387">
        <f>H104/D104*100</f>
        <v>99.974358974358978</v>
      </c>
      <c r="M104" s="343" t="s">
        <v>139</v>
      </c>
      <c r="N104" s="343" t="s">
        <v>139</v>
      </c>
      <c r="O104" s="345"/>
      <c r="P104" s="345"/>
      <c r="Q104" s="173"/>
      <c r="R104" s="218"/>
      <c r="S104" s="343"/>
      <c r="T104" s="179"/>
      <c r="U104" s="165"/>
      <c r="V104" s="166"/>
    </row>
    <row r="105" spans="1:29" s="154" customFormat="1" ht="114" customHeight="1" x14ac:dyDescent="0.25">
      <c r="A105" s="151" t="s">
        <v>152</v>
      </c>
      <c r="B105" s="207" t="s">
        <v>360</v>
      </c>
      <c r="C105" s="146"/>
      <c r="D105" s="186">
        <f t="shared" ref="D105" si="20">E105+F105+G105</f>
        <v>25611.65</v>
      </c>
      <c r="E105" s="186">
        <v>0</v>
      </c>
      <c r="F105" s="186">
        <v>17389</v>
      </c>
      <c r="G105" s="367">
        <v>8222.65</v>
      </c>
      <c r="H105" s="186">
        <f>I105+J105+K105</f>
        <v>24427.949999999997</v>
      </c>
      <c r="I105" s="368">
        <v>0</v>
      </c>
      <c r="J105" s="186">
        <v>16560.53</v>
      </c>
      <c r="K105" s="186">
        <v>7867.42</v>
      </c>
      <c r="L105" s="381">
        <f>H105/D105*100</f>
        <v>95.378275120892226</v>
      </c>
      <c r="M105" s="177" t="s">
        <v>306</v>
      </c>
      <c r="N105" s="146" t="s">
        <v>358</v>
      </c>
      <c r="O105" s="139">
        <v>25070.65</v>
      </c>
      <c r="P105" s="139">
        <v>23886.95</v>
      </c>
      <c r="Q105" s="186">
        <v>0</v>
      </c>
      <c r="R105" s="150">
        <v>10</v>
      </c>
      <c r="S105" s="279" t="s">
        <v>276</v>
      </c>
      <c r="T105" s="187"/>
      <c r="U105" s="152"/>
      <c r="V105" s="153"/>
    </row>
    <row r="106" spans="1:29" s="167" customFormat="1" ht="46.5" customHeight="1" x14ac:dyDescent="0.25">
      <c r="A106" s="369"/>
      <c r="B106" s="172" t="s">
        <v>278</v>
      </c>
      <c r="C106" s="343"/>
      <c r="D106" s="173">
        <v>541</v>
      </c>
      <c r="E106" s="173">
        <v>0</v>
      </c>
      <c r="F106" s="173">
        <v>0</v>
      </c>
      <c r="G106" s="173">
        <v>541</v>
      </c>
      <c r="H106" s="370">
        <f>I106+J106+K106</f>
        <v>541</v>
      </c>
      <c r="I106" s="173">
        <v>0</v>
      </c>
      <c r="J106" s="173">
        <v>0</v>
      </c>
      <c r="K106" s="173">
        <v>541</v>
      </c>
      <c r="L106" s="387">
        <f t="shared" ref="L106" si="21">H106/D106*100</f>
        <v>100</v>
      </c>
      <c r="M106" s="371" t="s">
        <v>139</v>
      </c>
      <c r="N106" s="371" t="s">
        <v>139</v>
      </c>
      <c r="O106" s="372"/>
      <c r="P106" s="372"/>
      <c r="Q106" s="372"/>
      <c r="R106" s="373"/>
      <c r="S106" s="343"/>
      <c r="T106" s="179"/>
      <c r="U106" s="165"/>
      <c r="V106" s="166"/>
    </row>
    <row r="107" spans="1:29" s="167" customFormat="1" ht="201.75" customHeight="1" x14ac:dyDescent="0.25">
      <c r="A107" s="151" t="s">
        <v>277</v>
      </c>
      <c r="B107" s="272" t="s">
        <v>300</v>
      </c>
      <c r="C107" s="209"/>
      <c r="D107" s="186">
        <f t="shared" ref="D107" si="22">E107+F107+G107</f>
        <v>13224</v>
      </c>
      <c r="E107" s="186">
        <v>0</v>
      </c>
      <c r="F107" s="186">
        <v>8912</v>
      </c>
      <c r="G107" s="186">
        <v>4312</v>
      </c>
      <c r="H107" s="186">
        <f t="shared" ref="H107" si="23">I107+J107+K107</f>
        <v>12734.18</v>
      </c>
      <c r="I107" s="186">
        <v>0</v>
      </c>
      <c r="J107" s="186">
        <v>8449.48</v>
      </c>
      <c r="K107" s="186">
        <v>4284.7</v>
      </c>
      <c r="L107" s="381">
        <f t="shared" ref="L107" si="24">H107/D107*100</f>
        <v>96.295977011494259</v>
      </c>
      <c r="M107" s="177" t="s">
        <v>307</v>
      </c>
      <c r="N107" s="146" t="s">
        <v>358</v>
      </c>
      <c r="O107" s="139">
        <v>13224</v>
      </c>
      <c r="P107" s="139">
        <v>12734.18</v>
      </c>
      <c r="Q107" s="186">
        <v>0</v>
      </c>
      <c r="R107" s="177">
        <v>15</v>
      </c>
      <c r="S107" s="279" t="s">
        <v>276</v>
      </c>
      <c r="T107" s="179"/>
      <c r="U107" s="152"/>
      <c r="V107" s="153"/>
      <c r="W107" s="154"/>
      <c r="X107" s="154"/>
      <c r="Y107" s="154"/>
      <c r="Z107" s="154"/>
      <c r="AA107" s="154"/>
      <c r="AB107" s="154"/>
      <c r="AC107" s="154"/>
    </row>
    <row r="108" spans="1:29" s="167" customFormat="1" ht="98.25" customHeight="1" x14ac:dyDescent="0.25">
      <c r="A108" s="151"/>
      <c r="B108" s="272" t="s">
        <v>285</v>
      </c>
      <c r="C108" s="209"/>
      <c r="D108" s="186"/>
      <c r="E108" s="186"/>
      <c r="F108" s="186"/>
      <c r="G108" s="186"/>
      <c r="H108" s="186"/>
      <c r="I108" s="186"/>
      <c r="J108" s="186"/>
      <c r="K108" s="186"/>
      <c r="L108" s="381"/>
      <c r="M108" s="177"/>
      <c r="N108" s="177"/>
      <c r="O108" s="139"/>
      <c r="P108" s="139"/>
      <c r="Q108" s="186"/>
      <c r="R108" s="177"/>
      <c r="S108" s="158"/>
      <c r="T108" s="179"/>
      <c r="U108" s="152"/>
      <c r="V108" s="153"/>
      <c r="W108" s="154"/>
      <c r="X108" s="154"/>
      <c r="Y108" s="154"/>
      <c r="Z108" s="154"/>
      <c r="AA108" s="154"/>
      <c r="AB108" s="154"/>
      <c r="AC108" s="154"/>
    </row>
    <row r="109" spans="1:29" s="154" customFormat="1" ht="90" customHeight="1" x14ac:dyDescent="0.25">
      <c r="A109" s="151" t="s">
        <v>153</v>
      </c>
      <c r="B109" s="149" t="s">
        <v>311</v>
      </c>
      <c r="C109" s="146"/>
      <c r="D109" s="186">
        <f t="shared" ref="D109:D114" si="25">E109+F109+G109</f>
        <v>38978</v>
      </c>
      <c r="E109" s="186">
        <v>0</v>
      </c>
      <c r="F109" s="186">
        <v>0</v>
      </c>
      <c r="G109" s="186">
        <v>38978</v>
      </c>
      <c r="H109" s="186">
        <f t="shared" ref="H109:H111" si="26">I109+J109+K109</f>
        <v>37630.959999999999</v>
      </c>
      <c r="I109" s="186">
        <v>0</v>
      </c>
      <c r="J109" s="186">
        <v>0</v>
      </c>
      <c r="K109" s="186">
        <v>37630.959999999999</v>
      </c>
      <c r="L109" s="381">
        <f t="shared" ref="L109:L112" si="27">H109/D109*100</f>
        <v>96.544101801015955</v>
      </c>
      <c r="M109" s="186" t="s">
        <v>313</v>
      </c>
      <c r="N109" s="186" t="s">
        <v>313</v>
      </c>
      <c r="O109" s="158">
        <v>2458.21</v>
      </c>
      <c r="P109" s="158">
        <v>2185.5</v>
      </c>
      <c r="Q109" s="158">
        <v>0</v>
      </c>
      <c r="R109" s="158">
        <v>75</v>
      </c>
      <c r="S109" s="279" t="s">
        <v>276</v>
      </c>
      <c r="T109" s="187"/>
      <c r="U109" s="152"/>
      <c r="V109" s="153"/>
    </row>
    <row r="110" spans="1:29" s="154" customFormat="1" ht="90" customHeight="1" x14ac:dyDescent="0.25">
      <c r="A110" s="151" t="s">
        <v>159</v>
      </c>
      <c r="B110" s="149" t="s">
        <v>312</v>
      </c>
      <c r="C110" s="146"/>
      <c r="D110" s="186">
        <f t="shared" si="25"/>
        <v>65614</v>
      </c>
      <c r="E110" s="186">
        <v>0</v>
      </c>
      <c r="F110" s="186">
        <v>0</v>
      </c>
      <c r="G110" s="186">
        <v>65614</v>
      </c>
      <c r="H110" s="186">
        <f t="shared" si="26"/>
        <v>64485.66</v>
      </c>
      <c r="I110" s="186">
        <v>0</v>
      </c>
      <c r="J110" s="186">
        <v>0</v>
      </c>
      <c r="K110" s="186">
        <v>64485.66</v>
      </c>
      <c r="L110" s="381">
        <f t="shared" si="27"/>
        <v>98.280336513548932</v>
      </c>
      <c r="M110" s="186" t="s">
        <v>313</v>
      </c>
      <c r="N110" s="186" t="s">
        <v>313</v>
      </c>
      <c r="O110" s="139">
        <v>14223.81</v>
      </c>
      <c r="P110" s="139">
        <v>14199.15</v>
      </c>
      <c r="Q110" s="139">
        <v>0</v>
      </c>
      <c r="R110" s="177">
        <v>104</v>
      </c>
      <c r="S110" s="279" t="s">
        <v>276</v>
      </c>
      <c r="T110" s="187"/>
      <c r="U110" s="152"/>
      <c r="V110" s="153"/>
    </row>
    <row r="111" spans="1:29" s="154" customFormat="1" ht="76.5" customHeight="1" x14ac:dyDescent="0.25">
      <c r="A111" s="148" t="s">
        <v>158</v>
      </c>
      <c r="B111" s="149" t="s">
        <v>301</v>
      </c>
      <c r="C111" s="146"/>
      <c r="D111" s="186">
        <f t="shared" si="25"/>
        <v>18277</v>
      </c>
      <c r="E111" s="186">
        <v>0</v>
      </c>
      <c r="F111" s="186">
        <v>0</v>
      </c>
      <c r="G111" s="186">
        <v>18277</v>
      </c>
      <c r="H111" s="186">
        <f t="shared" si="26"/>
        <v>18013.900000000001</v>
      </c>
      <c r="I111" s="186">
        <v>0</v>
      </c>
      <c r="J111" s="186">
        <v>0</v>
      </c>
      <c r="K111" s="186">
        <v>18013.900000000001</v>
      </c>
      <c r="L111" s="381">
        <f t="shared" si="27"/>
        <v>98.560485856541007</v>
      </c>
      <c r="M111" s="186" t="s">
        <v>69</v>
      </c>
      <c r="N111" s="186" t="s">
        <v>69</v>
      </c>
      <c r="O111" s="139">
        <v>10463</v>
      </c>
      <c r="P111" s="139">
        <v>10199.950000000001</v>
      </c>
      <c r="Q111" s="186">
        <v>0</v>
      </c>
      <c r="R111" s="150">
        <v>248</v>
      </c>
      <c r="S111" s="279" t="s">
        <v>276</v>
      </c>
      <c r="T111" s="187"/>
      <c r="U111" s="152"/>
      <c r="V111" s="153"/>
    </row>
    <row r="112" spans="1:29" s="167" customFormat="1" ht="50.25" customHeight="1" x14ac:dyDescent="0.25">
      <c r="A112" s="369"/>
      <c r="B112" s="172" t="s">
        <v>278</v>
      </c>
      <c r="C112" s="343"/>
      <c r="D112" s="173">
        <f t="shared" si="25"/>
        <v>7814</v>
      </c>
      <c r="E112" s="173">
        <v>0</v>
      </c>
      <c r="F112" s="173">
        <v>0</v>
      </c>
      <c r="G112" s="173">
        <v>7814</v>
      </c>
      <c r="H112" s="173">
        <f>I112+J112+K112</f>
        <v>7813.96</v>
      </c>
      <c r="I112" s="173">
        <v>0</v>
      </c>
      <c r="J112" s="173">
        <v>0</v>
      </c>
      <c r="K112" s="173">
        <v>7813.96</v>
      </c>
      <c r="L112" s="387">
        <f t="shared" si="27"/>
        <v>99.999488098285127</v>
      </c>
      <c r="M112" s="371" t="s">
        <v>139</v>
      </c>
      <c r="N112" s="371" t="s">
        <v>139</v>
      </c>
      <c r="O112" s="372"/>
      <c r="P112" s="372"/>
      <c r="Q112" s="372"/>
      <c r="R112" s="372"/>
      <c r="S112" s="343"/>
      <c r="T112" s="179"/>
      <c r="U112" s="165"/>
      <c r="V112" s="166"/>
    </row>
    <row r="113" spans="1:29" s="154" customFormat="1" ht="108" customHeight="1" x14ac:dyDescent="0.25">
      <c r="A113" s="151" t="s">
        <v>201</v>
      </c>
      <c r="B113" s="149" t="s">
        <v>302</v>
      </c>
      <c r="C113" s="146"/>
      <c r="D113" s="186">
        <f t="shared" si="25"/>
        <v>6633</v>
      </c>
      <c r="E113" s="186">
        <v>0</v>
      </c>
      <c r="F113" s="186">
        <v>0</v>
      </c>
      <c r="G113" s="186">
        <v>6633</v>
      </c>
      <c r="H113" s="186">
        <f t="shared" ref="H113:H114" si="28">I113+J113+K113</f>
        <v>6621.99</v>
      </c>
      <c r="I113" s="186">
        <v>0</v>
      </c>
      <c r="J113" s="186">
        <v>0</v>
      </c>
      <c r="K113" s="186">
        <v>6621.99</v>
      </c>
      <c r="L113" s="381">
        <f>H113/D113*100</f>
        <v>99.834011759384893</v>
      </c>
      <c r="M113" s="186" t="s">
        <v>315</v>
      </c>
      <c r="N113" s="186" t="s">
        <v>358</v>
      </c>
      <c r="O113" s="277">
        <v>10</v>
      </c>
      <c r="P113" s="277">
        <v>0</v>
      </c>
      <c r="Q113" s="312">
        <v>0</v>
      </c>
      <c r="R113" s="278">
        <v>0</v>
      </c>
      <c r="S113" s="279" t="s">
        <v>276</v>
      </c>
      <c r="T113" s="187"/>
      <c r="U113" s="152"/>
      <c r="V113" s="153"/>
    </row>
    <row r="114" spans="1:29" s="155" customFormat="1" ht="21" customHeight="1" x14ac:dyDescent="0.25">
      <c r="A114" s="159"/>
      <c r="B114" s="172" t="s">
        <v>275</v>
      </c>
      <c r="C114" s="160"/>
      <c r="D114" s="161">
        <f t="shared" si="25"/>
        <v>608</v>
      </c>
      <c r="E114" s="173">
        <v>0</v>
      </c>
      <c r="F114" s="161">
        <v>0</v>
      </c>
      <c r="G114" s="173">
        <v>608</v>
      </c>
      <c r="H114" s="161">
        <f t="shared" si="28"/>
        <v>607.20000000000005</v>
      </c>
      <c r="I114" s="161">
        <v>0</v>
      </c>
      <c r="J114" s="161">
        <v>0</v>
      </c>
      <c r="K114" s="161">
        <v>607.20000000000005</v>
      </c>
      <c r="L114" s="387">
        <f>H114/D114*100</f>
        <v>99.868421052631589</v>
      </c>
      <c r="M114" s="173"/>
      <c r="N114" s="161"/>
      <c r="O114" s="174"/>
      <c r="P114" s="174"/>
      <c r="Q114" s="174"/>
      <c r="R114" s="217"/>
      <c r="S114" s="175"/>
      <c r="T114" s="157"/>
      <c r="U114" s="246"/>
      <c r="V114" s="247"/>
      <c r="W114" s="248"/>
      <c r="X114" s="248"/>
      <c r="Y114" s="248"/>
      <c r="Z114" s="248"/>
      <c r="AA114" s="248"/>
      <c r="AB114" s="248"/>
      <c r="AC114" s="248"/>
    </row>
    <row r="115" spans="1:29" s="155" customFormat="1" ht="33.75" customHeight="1" x14ac:dyDescent="0.25">
      <c r="A115" s="159"/>
      <c r="B115" s="172" t="s">
        <v>320</v>
      </c>
      <c r="C115" s="160"/>
      <c r="D115" s="161">
        <f t="shared" ref="D115" si="29">E115+F115+G115</f>
        <v>2022</v>
      </c>
      <c r="E115" s="173">
        <v>0</v>
      </c>
      <c r="F115" s="161">
        <v>0</v>
      </c>
      <c r="G115" s="173">
        <v>2022</v>
      </c>
      <c r="H115" s="161">
        <f t="shared" ref="H115" si="30">I115+J115+K115</f>
        <v>2022</v>
      </c>
      <c r="I115" s="161">
        <v>0</v>
      </c>
      <c r="J115" s="161">
        <v>0</v>
      </c>
      <c r="K115" s="161">
        <v>2022</v>
      </c>
      <c r="L115" s="387">
        <f>H115/D115*100</f>
        <v>100</v>
      </c>
      <c r="M115" s="173"/>
      <c r="N115" s="161"/>
      <c r="O115" s="174"/>
      <c r="P115" s="174"/>
      <c r="Q115" s="174"/>
      <c r="R115" s="217"/>
      <c r="S115" s="175"/>
      <c r="T115" s="157"/>
      <c r="U115" s="246"/>
      <c r="V115" s="247"/>
      <c r="W115" s="248"/>
      <c r="X115" s="248"/>
      <c r="Y115" s="248"/>
      <c r="Z115" s="248"/>
      <c r="AA115" s="248"/>
      <c r="AB115" s="248"/>
      <c r="AC115" s="248"/>
    </row>
    <row r="116" spans="1:29" s="191" customFormat="1" ht="71.25" customHeight="1" x14ac:dyDescent="0.2">
      <c r="A116" s="238" t="s">
        <v>157</v>
      </c>
      <c r="B116" s="239" t="s">
        <v>102</v>
      </c>
      <c r="C116" s="240" t="s">
        <v>261</v>
      </c>
      <c r="D116" s="241">
        <f t="shared" ref="D116:K116" si="31">D117</f>
        <v>4105</v>
      </c>
      <c r="E116" s="241">
        <f t="shared" si="31"/>
        <v>0</v>
      </c>
      <c r="F116" s="241">
        <f t="shared" si="31"/>
        <v>0</v>
      </c>
      <c r="G116" s="241">
        <f t="shared" si="31"/>
        <v>4105</v>
      </c>
      <c r="H116" s="241">
        <f t="shared" si="31"/>
        <v>2550.4299999999998</v>
      </c>
      <c r="I116" s="241" t="str">
        <f t="shared" si="31"/>
        <v>0,00</v>
      </c>
      <c r="J116" s="241" t="str">
        <f t="shared" si="31"/>
        <v>0,00</v>
      </c>
      <c r="K116" s="241">
        <f t="shared" si="31"/>
        <v>2550.4299999999998</v>
      </c>
      <c r="L116" s="384">
        <f>H116/D116*100</f>
        <v>62.12984165651644</v>
      </c>
      <c r="M116" s="241"/>
      <c r="N116" s="241"/>
      <c r="O116" s="241">
        <f>O117</f>
        <v>4105</v>
      </c>
      <c r="P116" s="241">
        <f t="shared" ref="P116:R116" si="32">P117</f>
        <v>4042.09</v>
      </c>
      <c r="Q116" s="241">
        <f t="shared" si="32"/>
        <v>62.91</v>
      </c>
      <c r="R116" s="255">
        <f t="shared" si="32"/>
        <v>9</v>
      </c>
      <c r="S116" s="251"/>
      <c r="T116" s="188"/>
      <c r="U116" s="189"/>
      <c r="V116" s="190"/>
    </row>
    <row r="117" spans="1:29" s="154" customFormat="1" ht="254.25" customHeight="1" x14ac:dyDescent="0.25">
      <c r="A117" s="151" t="s">
        <v>156</v>
      </c>
      <c r="B117" s="149" t="s">
        <v>68</v>
      </c>
      <c r="C117" s="146"/>
      <c r="D117" s="186">
        <f>E117+F117+G117</f>
        <v>4105</v>
      </c>
      <c r="E117" s="186">
        <v>0</v>
      </c>
      <c r="F117" s="186">
        <v>0</v>
      </c>
      <c r="G117" s="186">
        <v>4105</v>
      </c>
      <c r="H117" s="186">
        <f>I117+J117+K117</f>
        <v>2550.4299999999998</v>
      </c>
      <c r="I117" s="186" t="s">
        <v>231</v>
      </c>
      <c r="J117" s="186" t="s">
        <v>231</v>
      </c>
      <c r="K117" s="374">
        <v>2550.4299999999998</v>
      </c>
      <c r="L117" s="381">
        <f>H117/D117*100</f>
        <v>62.12984165651644</v>
      </c>
      <c r="M117" s="344" t="s">
        <v>166</v>
      </c>
      <c r="N117" s="344" t="s">
        <v>166</v>
      </c>
      <c r="O117" s="375">
        <v>4105</v>
      </c>
      <c r="P117" s="375">
        <v>4042.09</v>
      </c>
      <c r="Q117" s="374">
        <v>62.91</v>
      </c>
      <c r="R117" s="376">
        <v>9</v>
      </c>
      <c r="S117" s="158" t="s">
        <v>140</v>
      </c>
      <c r="T117" s="187"/>
      <c r="U117" s="152"/>
      <c r="V117" s="153"/>
    </row>
    <row r="118" spans="1:29" s="167" customFormat="1" ht="63.75" customHeight="1" x14ac:dyDescent="0.25">
      <c r="A118" s="351"/>
      <c r="B118" s="172" t="s">
        <v>255</v>
      </c>
      <c r="C118" s="343"/>
      <c r="D118" s="173">
        <f>E118+F118+G118</f>
        <v>682.44</v>
      </c>
      <c r="E118" s="173">
        <v>0</v>
      </c>
      <c r="F118" s="173">
        <v>0</v>
      </c>
      <c r="G118" s="173">
        <v>682.44</v>
      </c>
      <c r="H118" s="173">
        <f>I118+J118+K118</f>
        <v>682.44</v>
      </c>
      <c r="I118" s="173" t="s">
        <v>231</v>
      </c>
      <c r="J118" s="173" t="s">
        <v>231</v>
      </c>
      <c r="K118" s="361">
        <v>682.44</v>
      </c>
      <c r="L118" s="381">
        <v>100</v>
      </c>
      <c r="M118" s="371" t="s">
        <v>139</v>
      </c>
      <c r="N118" s="371" t="s">
        <v>139</v>
      </c>
      <c r="O118" s="362"/>
      <c r="P118" s="362"/>
      <c r="Q118" s="361"/>
      <c r="R118" s="363"/>
      <c r="S118" s="158"/>
      <c r="T118" s="164"/>
      <c r="U118" s="165"/>
      <c r="V118" s="166"/>
    </row>
    <row r="119" spans="1:29" s="154" customFormat="1" ht="68.25" customHeight="1" x14ac:dyDescent="0.25">
      <c r="A119" s="238" t="s">
        <v>154</v>
      </c>
      <c r="B119" s="239" t="s">
        <v>103</v>
      </c>
      <c r="C119" s="240" t="s">
        <v>233</v>
      </c>
      <c r="D119" s="241">
        <f t="shared" ref="D119:G119" si="33">D120</f>
        <v>22140.1</v>
      </c>
      <c r="E119" s="241" t="str">
        <f t="shared" si="33"/>
        <v>0,00</v>
      </c>
      <c r="F119" s="241" t="str">
        <f t="shared" si="33"/>
        <v>0,00</v>
      </c>
      <c r="G119" s="241">
        <f t="shared" si="33"/>
        <v>22140.1</v>
      </c>
      <c r="H119" s="241">
        <f>H120</f>
        <v>21405.86</v>
      </c>
      <c r="I119" s="241">
        <v>0</v>
      </c>
      <c r="J119" s="241">
        <v>0</v>
      </c>
      <c r="K119" s="241">
        <f>K120</f>
        <v>21405.86</v>
      </c>
      <c r="L119" s="384">
        <f t="shared" ref="L119:L124" si="34">H119/D119*100</f>
        <v>96.68366448209359</v>
      </c>
      <c r="M119" s="242"/>
      <c r="N119" s="242"/>
      <c r="O119" s="242">
        <f>O120</f>
        <v>2556.5</v>
      </c>
      <c r="P119" s="242">
        <f t="shared" ref="P119:R119" si="35">P120</f>
        <v>2269.66</v>
      </c>
      <c r="Q119" s="242">
        <f t="shared" si="35"/>
        <v>286.83999999999997</v>
      </c>
      <c r="R119" s="243">
        <f t="shared" si="35"/>
        <v>48</v>
      </c>
      <c r="S119" s="244"/>
      <c r="T119" s="187"/>
      <c r="U119" s="152"/>
      <c r="V119" s="153"/>
    </row>
    <row r="120" spans="1:29" s="154" customFormat="1" ht="168.75" customHeight="1" x14ac:dyDescent="0.25">
      <c r="A120" s="151" t="s">
        <v>155</v>
      </c>
      <c r="B120" s="149" t="s">
        <v>361</v>
      </c>
      <c r="C120" s="146"/>
      <c r="D120" s="186">
        <f>E120+F120+G120</f>
        <v>22140.1</v>
      </c>
      <c r="E120" s="186" t="s">
        <v>231</v>
      </c>
      <c r="F120" s="186" t="s">
        <v>231</v>
      </c>
      <c r="G120" s="186">
        <v>22140.1</v>
      </c>
      <c r="H120" s="186">
        <f>I120+J120+K120</f>
        <v>21405.86</v>
      </c>
      <c r="I120" s="186" t="s">
        <v>231</v>
      </c>
      <c r="J120" s="186" t="s">
        <v>231</v>
      </c>
      <c r="K120" s="374">
        <v>21405.86</v>
      </c>
      <c r="L120" s="381">
        <f t="shared" si="34"/>
        <v>96.68366448209359</v>
      </c>
      <c r="M120" s="344" t="s">
        <v>232</v>
      </c>
      <c r="N120" s="344" t="s">
        <v>321</v>
      </c>
      <c r="O120" s="375">
        <v>2556.5</v>
      </c>
      <c r="P120" s="375">
        <v>2269.66</v>
      </c>
      <c r="Q120" s="374">
        <v>286.83999999999997</v>
      </c>
      <c r="R120" s="376">
        <v>48</v>
      </c>
      <c r="S120" s="158" t="s">
        <v>140</v>
      </c>
      <c r="T120" s="187"/>
      <c r="U120" s="152">
        <f>95.84+33.56+4597.03</f>
        <v>4726.4299999999994</v>
      </c>
      <c r="V120" s="152" t="e">
        <f>K120-#REF!</f>
        <v>#REF!</v>
      </c>
    </row>
    <row r="121" spans="1:29" s="167" customFormat="1" ht="52.5" customHeight="1" x14ac:dyDescent="0.25">
      <c r="A121" s="351"/>
      <c r="B121" s="172" t="s">
        <v>255</v>
      </c>
      <c r="C121" s="343"/>
      <c r="D121" s="173">
        <f>E121+F121+G121</f>
        <v>198.54</v>
      </c>
      <c r="E121" s="173" t="s">
        <v>231</v>
      </c>
      <c r="F121" s="173" t="s">
        <v>231</v>
      </c>
      <c r="G121" s="173">
        <v>198.54</v>
      </c>
      <c r="H121" s="173">
        <f>I121+J121+K121</f>
        <v>198.54</v>
      </c>
      <c r="I121" s="173">
        <v>0</v>
      </c>
      <c r="J121" s="173" t="s">
        <v>231</v>
      </c>
      <c r="K121" s="361">
        <v>198.54</v>
      </c>
      <c r="L121" s="387">
        <f t="shared" si="34"/>
        <v>100</v>
      </c>
      <c r="M121" s="371" t="s">
        <v>139</v>
      </c>
      <c r="N121" s="371" t="s">
        <v>139</v>
      </c>
      <c r="O121" s="362"/>
      <c r="P121" s="362"/>
      <c r="Q121" s="361"/>
      <c r="R121" s="363"/>
      <c r="S121" s="158"/>
      <c r="T121" s="164"/>
      <c r="U121" s="165"/>
      <c r="V121" s="166"/>
    </row>
    <row r="122" spans="1:29" s="155" customFormat="1" ht="135" customHeight="1" x14ac:dyDescent="0.25">
      <c r="A122" s="238" t="s">
        <v>281</v>
      </c>
      <c r="B122" s="239" t="s">
        <v>282</v>
      </c>
      <c r="C122" s="240" t="s">
        <v>283</v>
      </c>
      <c r="D122" s="249">
        <f t="shared" ref="D122:K122" si="36">D123+D132+D134</f>
        <v>0.1</v>
      </c>
      <c r="E122" s="249">
        <f t="shared" si="36"/>
        <v>0</v>
      </c>
      <c r="F122" s="249">
        <f t="shared" si="36"/>
        <v>0</v>
      </c>
      <c r="G122" s="249">
        <f t="shared" si="36"/>
        <v>0.1</v>
      </c>
      <c r="H122" s="249">
        <f t="shared" si="36"/>
        <v>3.0000000000000001E-3</v>
      </c>
      <c r="I122" s="249">
        <f t="shared" si="36"/>
        <v>0</v>
      </c>
      <c r="J122" s="249">
        <f t="shared" si="36"/>
        <v>0</v>
      </c>
      <c r="K122" s="249">
        <f t="shared" si="36"/>
        <v>3.0000000000000001E-3</v>
      </c>
      <c r="L122" s="384">
        <f t="shared" si="34"/>
        <v>3</v>
      </c>
      <c r="M122" s="250"/>
      <c r="N122" s="250"/>
      <c r="O122" s="250">
        <f>O123+O132+O134</f>
        <v>0</v>
      </c>
      <c r="P122" s="250">
        <f>P123+P132+P134</f>
        <v>0</v>
      </c>
      <c r="Q122" s="250">
        <f>Q123+Q132+Q134</f>
        <v>0</v>
      </c>
      <c r="R122" s="250">
        <f>R123+R132+R134</f>
        <v>0</v>
      </c>
      <c r="S122" s="251"/>
      <c r="T122" s="63"/>
      <c r="U122" s="162"/>
      <c r="V122" s="163"/>
    </row>
    <row r="123" spans="1:29" s="154" customFormat="1" ht="107.25" customHeight="1" x14ac:dyDescent="0.25">
      <c r="A123" s="151" t="s">
        <v>284</v>
      </c>
      <c r="B123" s="149" t="s">
        <v>362</v>
      </c>
      <c r="C123" s="146" t="s">
        <v>256</v>
      </c>
      <c r="D123" s="186">
        <f>E123+F123+G123</f>
        <v>0.1</v>
      </c>
      <c r="E123" s="186">
        <v>0</v>
      </c>
      <c r="F123" s="186">
        <v>0</v>
      </c>
      <c r="G123" s="186">
        <f>G124</f>
        <v>0.1</v>
      </c>
      <c r="H123" s="186">
        <f t="shared" ref="H123" si="37">I123+J123+K123</f>
        <v>3.0000000000000001E-3</v>
      </c>
      <c r="I123" s="186">
        <v>0</v>
      </c>
      <c r="J123" s="186">
        <v>0</v>
      </c>
      <c r="K123" s="374">
        <f>K124</f>
        <v>3.0000000000000001E-3</v>
      </c>
      <c r="L123" s="381">
        <f t="shared" si="34"/>
        <v>3</v>
      </c>
      <c r="M123" s="344" t="s">
        <v>139</v>
      </c>
      <c r="N123" s="344" t="s">
        <v>139</v>
      </c>
      <c r="O123" s="186">
        <v>0</v>
      </c>
      <c r="P123" s="72">
        <v>0</v>
      </c>
      <c r="Q123" s="374">
        <v>0</v>
      </c>
      <c r="R123" s="376">
        <v>0</v>
      </c>
      <c r="S123" s="279" t="s">
        <v>276</v>
      </c>
      <c r="T123" s="178"/>
      <c r="U123" s="152"/>
      <c r="V123" s="153"/>
    </row>
    <row r="124" spans="1:29" s="167" customFormat="1" ht="35.25" customHeight="1" x14ac:dyDescent="0.25">
      <c r="A124" s="351"/>
      <c r="B124" s="172" t="s">
        <v>255</v>
      </c>
      <c r="C124" s="343"/>
      <c r="D124" s="173">
        <f>E124+F124+G124</f>
        <v>0.1</v>
      </c>
      <c r="E124" s="173" t="s">
        <v>231</v>
      </c>
      <c r="F124" s="173" t="s">
        <v>231</v>
      </c>
      <c r="G124" s="173">
        <v>0.1</v>
      </c>
      <c r="H124" s="173">
        <f>I124+J124+K124</f>
        <v>3.0000000000000001E-3</v>
      </c>
      <c r="I124" s="173">
        <v>0</v>
      </c>
      <c r="J124" s="173" t="s">
        <v>231</v>
      </c>
      <c r="K124" s="361">
        <v>3.0000000000000001E-3</v>
      </c>
      <c r="L124" s="381">
        <f t="shared" si="34"/>
        <v>3</v>
      </c>
      <c r="M124" s="371"/>
      <c r="N124" s="371"/>
      <c r="O124" s="362"/>
      <c r="P124" s="362"/>
      <c r="Q124" s="361"/>
      <c r="R124" s="363"/>
      <c r="S124" s="158"/>
      <c r="T124" s="164"/>
      <c r="U124" s="165"/>
      <c r="V124" s="166"/>
    </row>
    <row r="125" spans="1:29" s="167" customFormat="1" ht="21" customHeight="1" x14ac:dyDescent="0.25">
      <c r="A125" s="221"/>
      <c r="B125" s="222"/>
      <c r="C125" s="164"/>
      <c r="D125" s="223"/>
      <c r="E125" s="223"/>
      <c r="F125" s="223"/>
      <c r="G125" s="223"/>
      <c r="H125" s="223"/>
      <c r="I125" s="223"/>
      <c r="J125" s="223"/>
      <c r="K125" s="224"/>
      <c r="L125" s="225"/>
      <c r="M125" s="226"/>
      <c r="N125" s="226"/>
      <c r="O125" s="227"/>
      <c r="P125" s="227"/>
      <c r="Q125" s="224"/>
      <c r="R125" s="228"/>
      <c r="S125" s="187"/>
      <c r="T125" s="164"/>
      <c r="U125" s="165"/>
      <c r="V125" s="166"/>
    </row>
    <row r="126" spans="1:29" s="154" customFormat="1" x14ac:dyDescent="0.25">
      <c r="A126" s="192"/>
      <c r="C126" s="193"/>
      <c r="D126" s="193"/>
      <c r="E126" s="193"/>
      <c r="F126" s="193"/>
      <c r="G126" s="193"/>
      <c r="H126" s="194"/>
      <c r="I126" s="194"/>
      <c r="J126" s="194"/>
      <c r="K126" s="195"/>
      <c r="L126" s="195"/>
      <c r="M126" s="195"/>
      <c r="N126" s="195"/>
      <c r="O126" s="195"/>
      <c r="P126" s="195"/>
      <c r="Q126" s="196"/>
      <c r="R126" s="196"/>
      <c r="S126" s="197"/>
      <c r="T126" s="197"/>
      <c r="U126" s="152"/>
      <c r="V126" s="153"/>
    </row>
    <row r="127" spans="1:29" s="154" customFormat="1" x14ac:dyDescent="0.25">
      <c r="A127" s="198" t="s">
        <v>135</v>
      </c>
      <c r="C127" s="193"/>
      <c r="D127" s="193"/>
      <c r="E127" s="193"/>
      <c r="F127" s="193"/>
      <c r="G127" s="193"/>
      <c r="H127" s="194"/>
      <c r="I127" s="194"/>
      <c r="J127" s="194"/>
      <c r="K127" s="194"/>
      <c r="L127" s="194"/>
      <c r="M127" s="194"/>
      <c r="N127" s="194"/>
      <c r="O127" s="194"/>
      <c r="P127" s="194"/>
      <c r="Q127" s="199"/>
      <c r="R127" s="199"/>
      <c r="S127" s="197"/>
      <c r="T127" s="197"/>
      <c r="U127" s="152"/>
      <c r="V127" s="153"/>
    </row>
    <row r="128" spans="1:29" s="154" customFormat="1" x14ac:dyDescent="0.25">
      <c r="A128" s="198" t="s">
        <v>136</v>
      </c>
      <c r="C128" s="193"/>
      <c r="D128" s="193"/>
      <c r="E128" s="193"/>
      <c r="F128" s="193"/>
      <c r="G128" s="193"/>
      <c r="H128" s="194"/>
      <c r="I128" s="194"/>
      <c r="J128" s="194"/>
      <c r="K128" s="194"/>
      <c r="L128" s="194"/>
      <c r="M128" s="194"/>
      <c r="N128" s="194"/>
      <c r="O128" s="194"/>
      <c r="P128" s="194"/>
      <c r="Q128" s="199"/>
      <c r="R128" s="199"/>
      <c r="S128" s="197"/>
      <c r="T128" s="197"/>
      <c r="U128" s="152"/>
      <c r="V128" s="153"/>
    </row>
    <row r="129" spans="1:22" s="154" customFormat="1" x14ac:dyDescent="0.25">
      <c r="A129" s="192"/>
      <c r="C129" s="193"/>
      <c r="D129" s="193"/>
      <c r="E129" s="193"/>
      <c r="F129" s="193" t="s">
        <v>148</v>
      </c>
      <c r="G129" s="193"/>
      <c r="H129" s="194"/>
      <c r="I129" s="194"/>
      <c r="J129" s="194"/>
      <c r="K129" s="194"/>
      <c r="L129" s="194"/>
      <c r="M129" s="194"/>
      <c r="N129" s="194"/>
      <c r="O129" s="194"/>
      <c r="P129" s="194"/>
      <c r="Q129" s="199"/>
      <c r="R129" s="199"/>
      <c r="S129" s="197"/>
      <c r="T129" s="197"/>
      <c r="U129" s="152"/>
      <c r="V129" s="153"/>
    </row>
    <row r="130" spans="1:22" s="154" customFormat="1" ht="20.25" customHeight="1" x14ac:dyDescent="0.25">
      <c r="A130" s="200" t="s">
        <v>351</v>
      </c>
      <c r="B130" s="200"/>
      <c r="C130" s="200"/>
      <c r="D130" s="201"/>
      <c r="E130" s="193"/>
      <c r="F130" s="193"/>
      <c r="G130" s="193"/>
      <c r="H130" s="194"/>
      <c r="I130" s="201" t="s">
        <v>352</v>
      </c>
      <c r="J130" s="201"/>
      <c r="K130" s="201"/>
      <c r="L130" s="201"/>
      <c r="M130" s="201"/>
      <c r="N130" s="201"/>
      <c r="O130" s="201"/>
      <c r="P130" s="201"/>
      <c r="Q130" s="202"/>
      <c r="R130" s="202"/>
      <c r="S130" s="197"/>
      <c r="T130" s="197"/>
      <c r="U130" s="152"/>
      <c r="V130" s="153"/>
    </row>
    <row r="131" spans="1:22" s="154" customFormat="1" x14ac:dyDescent="0.25">
      <c r="A131" s="201"/>
      <c r="B131" s="201"/>
      <c r="C131" s="201"/>
      <c r="D131" s="201"/>
      <c r="E131" s="193"/>
      <c r="F131" s="193"/>
      <c r="G131" s="193"/>
      <c r="H131" s="194"/>
      <c r="I131" s="194"/>
      <c r="J131" s="194"/>
      <c r="K131" s="194"/>
      <c r="L131" s="194"/>
      <c r="M131" s="194"/>
      <c r="N131" s="194"/>
      <c r="O131" s="194"/>
      <c r="P131" s="194"/>
      <c r="Q131" s="199"/>
      <c r="R131" s="199"/>
      <c r="S131" s="197"/>
      <c r="T131" s="197"/>
      <c r="U131" s="152"/>
      <c r="V131" s="153"/>
    </row>
    <row r="132" spans="1:22" s="154" customFormat="1" x14ac:dyDescent="0.25">
      <c r="A132" s="192"/>
      <c r="C132" s="193"/>
      <c r="D132" s="193"/>
      <c r="E132" s="193"/>
      <c r="F132" s="193"/>
      <c r="G132" s="193"/>
      <c r="H132" s="194"/>
      <c r="I132" s="194"/>
      <c r="J132" s="194"/>
      <c r="K132" s="194"/>
      <c r="L132" s="194"/>
      <c r="M132" s="194"/>
      <c r="N132" s="194"/>
      <c r="O132" s="194"/>
      <c r="P132" s="194"/>
      <c r="Q132" s="199"/>
      <c r="R132" s="199"/>
      <c r="S132" s="197"/>
      <c r="T132" s="197"/>
      <c r="U132" s="152"/>
      <c r="V132" s="153"/>
    </row>
    <row r="133" spans="1:22" s="154" customFormat="1" ht="28.5" customHeight="1" x14ac:dyDescent="0.25">
      <c r="A133" s="203"/>
      <c r="B133" s="204"/>
      <c r="C133" s="193"/>
      <c r="D133" s="193"/>
      <c r="E133" s="193"/>
      <c r="F133" s="193"/>
      <c r="G133" s="193"/>
      <c r="H133" s="194"/>
      <c r="I133" s="194"/>
      <c r="J133" s="194"/>
      <c r="K133" s="194"/>
      <c r="L133" s="194"/>
      <c r="M133" s="194"/>
      <c r="N133" s="194"/>
      <c r="O133" s="194"/>
      <c r="P133" s="194"/>
      <c r="Q133" s="199"/>
      <c r="R133" s="199"/>
      <c r="S133" s="197"/>
      <c r="T133" s="197"/>
      <c r="U133" s="152"/>
      <c r="V133" s="153"/>
    </row>
    <row r="134" spans="1:22" s="154" customFormat="1" ht="28.5" customHeight="1" x14ac:dyDescent="0.25">
      <c r="A134" s="203"/>
      <c r="B134" s="205"/>
      <c r="C134" s="193"/>
      <c r="D134" s="193"/>
      <c r="E134" s="193"/>
      <c r="F134" s="193"/>
      <c r="G134" s="193"/>
      <c r="H134" s="194"/>
      <c r="I134" s="194"/>
      <c r="J134" s="194"/>
      <c r="K134" s="194"/>
      <c r="L134" s="194"/>
      <c r="M134" s="194"/>
      <c r="N134" s="194"/>
      <c r="O134" s="194"/>
      <c r="P134" s="194"/>
      <c r="Q134" s="199"/>
      <c r="R134" s="199"/>
      <c r="S134" s="197"/>
      <c r="T134" s="197"/>
      <c r="U134" s="152"/>
      <c r="V134" s="153"/>
    </row>
    <row r="135" spans="1:22" s="154" customFormat="1" ht="28.5" customHeight="1" x14ac:dyDescent="0.25">
      <c r="A135" s="203"/>
      <c r="B135" s="205"/>
      <c r="C135" s="193"/>
      <c r="D135" s="193"/>
      <c r="E135" s="193"/>
      <c r="F135" s="193"/>
      <c r="G135" s="193"/>
      <c r="H135" s="194"/>
      <c r="I135" s="194"/>
      <c r="J135" s="194"/>
      <c r="K135" s="194"/>
      <c r="L135" s="194"/>
      <c r="M135" s="194"/>
      <c r="N135" s="194"/>
      <c r="O135" s="194"/>
      <c r="P135" s="194"/>
      <c r="Q135" s="199"/>
      <c r="R135" s="199"/>
      <c r="S135" s="197"/>
      <c r="T135" s="197"/>
      <c r="U135" s="152"/>
      <c r="V135" s="153"/>
    </row>
    <row r="136" spans="1:22" s="154" customFormat="1" ht="28.5" customHeight="1" x14ac:dyDescent="0.25">
      <c r="A136" s="203"/>
      <c r="B136" s="205"/>
      <c r="C136" s="193"/>
      <c r="D136" s="193"/>
      <c r="E136" s="193"/>
      <c r="F136" s="193"/>
      <c r="G136" s="193"/>
      <c r="H136" s="194"/>
      <c r="I136" s="194"/>
      <c r="J136" s="194"/>
      <c r="K136" s="194"/>
      <c r="L136" s="194"/>
      <c r="M136" s="194"/>
      <c r="N136" s="194"/>
      <c r="O136" s="194"/>
      <c r="P136" s="194"/>
      <c r="Q136" s="199"/>
      <c r="R136" s="199"/>
      <c r="S136" s="197"/>
      <c r="T136" s="197"/>
      <c r="U136" s="152"/>
      <c r="V136" s="153"/>
    </row>
    <row r="137" spans="1:22" s="154" customFormat="1" ht="28.5" customHeight="1" x14ac:dyDescent="0.25">
      <c r="A137" s="203"/>
      <c r="B137" s="205"/>
      <c r="C137" s="193"/>
      <c r="D137" s="193"/>
      <c r="E137" s="193"/>
      <c r="F137" s="193"/>
      <c r="G137" s="193"/>
      <c r="H137" s="194"/>
      <c r="I137" s="194"/>
      <c r="J137" s="194"/>
      <c r="K137" s="194"/>
      <c r="L137" s="194"/>
      <c r="M137" s="194"/>
      <c r="N137" s="194"/>
      <c r="O137" s="194"/>
      <c r="P137" s="194"/>
      <c r="Q137" s="199"/>
      <c r="R137" s="199"/>
      <c r="S137" s="197"/>
      <c r="T137" s="197"/>
      <c r="U137" s="152"/>
      <c r="V137" s="153"/>
    </row>
    <row r="138" spans="1:22" x14ac:dyDescent="0.25">
      <c r="H138" s="168"/>
    </row>
    <row r="161" spans="1:20" ht="36" hidden="1" customHeight="1" x14ac:dyDescent="0.25">
      <c r="A161" s="169" t="s">
        <v>67</v>
      </c>
      <c r="B161" s="156" t="s">
        <v>66</v>
      </c>
      <c r="C161" s="170"/>
      <c r="D161" s="141" t="s">
        <v>55</v>
      </c>
      <c r="E161" s="141" t="s">
        <v>54</v>
      </c>
      <c r="F161" s="141"/>
      <c r="G161" s="141"/>
      <c r="H161" s="317"/>
      <c r="I161" s="317"/>
      <c r="J161" s="317"/>
      <c r="K161" s="317"/>
      <c r="L161" s="317"/>
      <c r="M161" s="317"/>
      <c r="N161" s="317"/>
      <c r="O161" s="317"/>
      <c r="P161" s="317"/>
      <c r="Q161" s="171"/>
      <c r="R161" s="171"/>
      <c r="S161" s="145"/>
      <c r="T161" s="134"/>
    </row>
    <row r="162" spans="1:20" ht="63" hidden="1" customHeight="1" x14ac:dyDescent="0.25">
      <c r="A162" s="169" t="s">
        <v>65</v>
      </c>
      <c r="B162" s="136" t="s">
        <v>64</v>
      </c>
      <c r="C162" s="170"/>
      <c r="D162" s="141" t="s">
        <v>55</v>
      </c>
      <c r="E162" s="141" t="s">
        <v>54</v>
      </c>
      <c r="F162" s="141"/>
      <c r="G162" s="141"/>
      <c r="H162" s="317"/>
      <c r="I162" s="317"/>
      <c r="J162" s="317"/>
      <c r="K162" s="317"/>
      <c r="L162" s="317"/>
      <c r="M162" s="317"/>
      <c r="N162" s="317"/>
      <c r="O162" s="317"/>
      <c r="P162" s="317"/>
      <c r="Q162" s="171"/>
      <c r="R162" s="171"/>
      <c r="S162" s="145"/>
      <c r="T162" s="134"/>
    </row>
    <row r="163" spans="1:20" ht="33" hidden="1" customHeight="1" x14ac:dyDescent="0.25">
      <c r="A163" s="169" t="s">
        <v>63</v>
      </c>
      <c r="B163" s="136" t="s">
        <v>62</v>
      </c>
      <c r="C163" s="317"/>
      <c r="D163" s="141" t="s">
        <v>55</v>
      </c>
      <c r="E163" s="141" t="s">
        <v>54</v>
      </c>
      <c r="F163" s="141"/>
      <c r="G163" s="141"/>
      <c r="H163" s="317"/>
      <c r="I163" s="317"/>
      <c r="J163" s="317"/>
      <c r="K163" s="317"/>
      <c r="L163" s="317"/>
      <c r="M163" s="317"/>
      <c r="N163" s="317"/>
      <c r="O163" s="317"/>
      <c r="P163" s="317"/>
      <c r="Q163" s="171"/>
      <c r="R163" s="171"/>
      <c r="S163" s="145"/>
      <c r="T163" s="134"/>
    </row>
    <row r="164" spans="1:20" ht="48.75" hidden="1" customHeight="1" x14ac:dyDescent="0.25">
      <c r="A164" s="169" t="s">
        <v>61</v>
      </c>
      <c r="B164" s="136" t="s">
        <v>60</v>
      </c>
      <c r="C164" s="317"/>
      <c r="D164" s="141" t="s">
        <v>55</v>
      </c>
      <c r="E164" s="141" t="s">
        <v>54</v>
      </c>
      <c r="F164" s="141"/>
      <c r="G164" s="141"/>
      <c r="H164" s="317"/>
      <c r="I164" s="317"/>
      <c r="J164" s="317"/>
      <c r="K164" s="317"/>
      <c r="L164" s="317"/>
      <c r="M164" s="317"/>
      <c r="N164" s="317"/>
      <c r="O164" s="317"/>
      <c r="P164" s="317"/>
      <c r="Q164" s="171"/>
      <c r="R164" s="171"/>
      <c r="S164" s="145"/>
      <c r="T164" s="134"/>
    </row>
    <row r="165" spans="1:20" ht="48.75" hidden="1" customHeight="1" x14ac:dyDescent="0.25">
      <c r="A165" s="169" t="s">
        <v>59</v>
      </c>
      <c r="B165" s="136" t="s">
        <v>58</v>
      </c>
      <c r="C165" s="317"/>
      <c r="D165" s="141" t="s">
        <v>55</v>
      </c>
      <c r="E165" s="141" t="s">
        <v>54</v>
      </c>
      <c r="F165" s="141"/>
      <c r="G165" s="141"/>
      <c r="H165" s="317"/>
      <c r="I165" s="317"/>
      <c r="J165" s="317"/>
      <c r="K165" s="317"/>
      <c r="L165" s="317"/>
      <c r="M165" s="317"/>
      <c r="N165" s="317"/>
      <c r="O165" s="317"/>
      <c r="P165" s="317"/>
      <c r="Q165" s="171"/>
      <c r="R165" s="171"/>
      <c r="S165" s="145"/>
      <c r="T165" s="134"/>
    </row>
    <row r="166" spans="1:20" ht="66" hidden="1" customHeight="1" x14ac:dyDescent="0.25">
      <c r="A166" s="169" t="s">
        <v>57</v>
      </c>
      <c r="B166" s="136" t="s">
        <v>56</v>
      </c>
      <c r="C166" s="317"/>
      <c r="D166" s="141" t="s">
        <v>55</v>
      </c>
      <c r="E166" s="141" t="s">
        <v>54</v>
      </c>
      <c r="F166" s="141"/>
      <c r="G166" s="141"/>
      <c r="H166" s="317"/>
      <c r="I166" s="317"/>
      <c r="J166" s="317"/>
      <c r="K166" s="317"/>
      <c r="L166" s="317"/>
      <c r="M166" s="317"/>
      <c r="N166" s="317"/>
      <c r="O166" s="317"/>
      <c r="P166" s="317"/>
      <c r="Q166" s="171"/>
      <c r="R166" s="171"/>
      <c r="S166" s="145"/>
      <c r="T166" s="134"/>
    </row>
  </sheetData>
  <mergeCells count="85">
    <mergeCell ref="O52:O53"/>
    <mergeCell ref="M52:M53"/>
    <mergeCell ref="N52:N53"/>
    <mergeCell ref="S34:S37"/>
    <mergeCell ref="S52:S53"/>
    <mergeCell ref="P34:P37"/>
    <mergeCell ref="Q34:Q37"/>
    <mergeCell ref="R52:R53"/>
    <mergeCell ref="P52:P53"/>
    <mergeCell ref="Q52:Q53"/>
    <mergeCell ref="R34:R37"/>
    <mergeCell ref="A2:S2"/>
    <mergeCell ref="A3:S3"/>
    <mergeCell ref="A4:S4"/>
    <mergeCell ref="A8:A10"/>
    <mergeCell ref="B8:B10"/>
    <mergeCell ref="C8:C10"/>
    <mergeCell ref="D9:G9"/>
    <mergeCell ref="M9:M10"/>
    <mergeCell ref="N9:N10"/>
    <mergeCell ref="R9:R10"/>
    <mergeCell ref="S8:S10"/>
    <mergeCell ref="O9:O10"/>
    <mergeCell ref="M8:N8"/>
    <mergeCell ref="O8:R8"/>
    <mergeCell ref="D8:L8"/>
    <mergeCell ref="Q9:Q10"/>
    <mergeCell ref="D34:D37"/>
    <mergeCell ref="E34:E37"/>
    <mergeCell ref="F34:F37"/>
    <mergeCell ref="P9:P10"/>
    <mergeCell ref="H9:L9"/>
    <mergeCell ref="J34:J37"/>
    <mergeCell ref="L34:L37"/>
    <mergeCell ref="I34:I37"/>
    <mergeCell ref="G34:G37"/>
    <mergeCell ref="H34:H37"/>
    <mergeCell ref="O34:O37"/>
    <mergeCell ref="M34:M37"/>
    <mergeCell ref="N34:N37"/>
    <mergeCell ref="K55:K71"/>
    <mergeCell ref="L55:L71"/>
    <mergeCell ref="M55:M71"/>
    <mergeCell ref="N55:N71"/>
    <mergeCell ref="K34:K37"/>
    <mergeCell ref="J52:J53"/>
    <mergeCell ref="K52:K53"/>
    <mergeCell ref="L52:L53"/>
    <mergeCell ref="D52:D53"/>
    <mergeCell ref="E52:E53"/>
    <mergeCell ref="F52:F53"/>
    <mergeCell ref="G52:G53"/>
    <mergeCell ref="H52:H53"/>
    <mergeCell ref="I52:I53"/>
    <mergeCell ref="C90:C91"/>
    <mergeCell ref="D86:D89"/>
    <mergeCell ref="E86:E89"/>
    <mergeCell ref="F86:F89"/>
    <mergeCell ref="G86:G89"/>
    <mergeCell ref="D55:D71"/>
    <mergeCell ref="E55:E71"/>
    <mergeCell ref="F55:F71"/>
    <mergeCell ref="G55:G71"/>
    <mergeCell ref="S86:S89"/>
    <mergeCell ref="P86:P89"/>
    <mergeCell ref="Q86:Q89"/>
    <mergeCell ref="R86:R89"/>
    <mergeCell ref="Q55:Q71"/>
    <mergeCell ref="R55:R71"/>
    <mergeCell ref="S55:S71"/>
    <mergeCell ref="H55:H71"/>
    <mergeCell ref="I55:I71"/>
    <mergeCell ref="O55:O71"/>
    <mergeCell ref="P55:P71"/>
    <mergeCell ref="J55:J71"/>
    <mergeCell ref="D93:D103"/>
    <mergeCell ref="E93:E103"/>
    <mergeCell ref="F93:F103"/>
    <mergeCell ref="O86:O89"/>
    <mergeCell ref="I86:I89"/>
    <mergeCell ref="J86:J89"/>
    <mergeCell ref="K86:K89"/>
    <mergeCell ref="L86:L89"/>
    <mergeCell ref="M86:M89"/>
    <mergeCell ref="H86:H89"/>
  </mergeCells>
  <printOptions horizontalCentered="1"/>
  <pageMargins left="0.25" right="0.25" top="0.75" bottom="0.75" header="0.3" footer="0.3"/>
  <pageSetup paperSize="9" scale="48" firstPageNumber="163" fitToHeight="0" orientation="landscape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B1:U67"/>
  <sheetViews>
    <sheetView showZeros="0" view="pageBreakPreview" zoomScale="80" zoomScaleNormal="75" zoomScaleSheetLayoutView="80" zoomScalePageLayoutView="55" workbookViewId="0">
      <pane ySplit="7" topLeftCell="A56" activePane="bottomLeft" state="frozen"/>
      <selection pane="bottomLeft" activeCell="A63" sqref="A63:XFD63"/>
    </sheetView>
  </sheetViews>
  <sheetFormatPr defaultRowHeight="15.75" x14ac:dyDescent="0.25"/>
  <cols>
    <col min="1" max="1" width="1.85546875" style="5" customWidth="1"/>
    <col min="2" max="2" width="17" style="5" customWidth="1"/>
    <col min="3" max="3" width="30.42578125" style="5" customWidth="1"/>
    <col min="4" max="4" width="27.7109375" style="57" customWidth="1"/>
    <col min="5" max="5" width="17.140625" style="57" customWidth="1"/>
    <col min="6" max="6" width="15.7109375" style="5" customWidth="1"/>
    <col min="7" max="7" width="14.42578125" style="5" customWidth="1"/>
    <col min="8" max="8" width="13.5703125" style="5" customWidth="1"/>
    <col min="9" max="9" width="14.140625" style="5" customWidth="1"/>
    <col min="10" max="10" width="12" style="276" customWidth="1"/>
    <col min="11" max="11" width="12.140625" style="276" customWidth="1"/>
    <col min="12" max="12" width="6.7109375" style="5" customWidth="1"/>
    <col min="13" max="13" width="13.28515625" style="48" customWidth="1"/>
    <col min="14" max="14" width="23.42578125" style="5" customWidth="1"/>
    <col min="15" max="16" width="13.28515625" style="5" customWidth="1"/>
    <col min="17" max="16384" width="9.140625" style="5"/>
  </cols>
  <sheetData>
    <row r="1" spans="2:14" ht="24.75" customHeight="1" x14ac:dyDescent="0.25">
      <c r="J1" s="296"/>
      <c r="K1" s="303" t="s">
        <v>121</v>
      </c>
      <c r="L1" s="300"/>
    </row>
    <row r="2" spans="2:14" ht="102" customHeight="1" x14ac:dyDescent="0.25">
      <c r="B2" s="458" t="s">
        <v>363</v>
      </c>
      <c r="C2" s="458"/>
      <c r="D2" s="458"/>
      <c r="E2" s="458"/>
      <c r="F2" s="458"/>
      <c r="G2" s="458"/>
      <c r="H2" s="458"/>
      <c r="I2" s="458"/>
      <c r="J2" s="458"/>
      <c r="K2" s="458"/>
      <c r="L2" s="301"/>
    </row>
    <row r="3" spans="2:14" s="59" customFormat="1" ht="18.75" customHeight="1" x14ac:dyDescent="0.25">
      <c r="B3" s="468" t="s">
        <v>0</v>
      </c>
      <c r="C3" s="469" t="s">
        <v>118</v>
      </c>
      <c r="D3" s="464" t="s">
        <v>88</v>
      </c>
      <c r="E3" s="459"/>
      <c r="F3" s="459"/>
      <c r="G3" s="459"/>
      <c r="H3" s="459"/>
      <c r="I3" s="459"/>
      <c r="J3" s="459"/>
      <c r="K3" s="460"/>
      <c r="L3" s="42"/>
      <c r="M3" s="58"/>
    </row>
    <row r="4" spans="2:14" s="59" customFormat="1" ht="16.5" customHeight="1" x14ac:dyDescent="0.25">
      <c r="B4" s="468"/>
      <c r="C4" s="469"/>
      <c r="D4" s="467"/>
      <c r="E4" s="464" t="s">
        <v>96</v>
      </c>
      <c r="F4" s="466" t="s">
        <v>123</v>
      </c>
      <c r="G4" s="459"/>
      <c r="H4" s="460"/>
      <c r="I4" s="461" t="s">
        <v>127</v>
      </c>
      <c r="J4" s="461" t="s">
        <v>128</v>
      </c>
      <c r="K4" s="461" t="s">
        <v>131</v>
      </c>
      <c r="L4" s="42"/>
      <c r="M4" s="58"/>
    </row>
    <row r="5" spans="2:14" s="59" customFormat="1" ht="17.25" customHeight="1" x14ac:dyDescent="0.25">
      <c r="B5" s="468"/>
      <c r="C5" s="469"/>
      <c r="D5" s="467"/>
      <c r="E5" s="467"/>
      <c r="F5" s="464" t="s">
        <v>126</v>
      </c>
      <c r="G5" s="466" t="s">
        <v>87</v>
      </c>
      <c r="H5" s="460"/>
      <c r="I5" s="462"/>
      <c r="J5" s="462"/>
      <c r="K5" s="462"/>
      <c r="L5" s="42"/>
      <c r="M5" s="58"/>
    </row>
    <row r="6" spans="2:14" ht="78.75" x14ac:dyDescent="0.25">
      <c r="B6" s="468"/>
      <c r="C6" s="469"/>
      <c r="D6" s="465"/>
      <c r="E6" s="465"/>
      <c r="F6" s="465"/>
      <c r="G6" s="283" t="s">
        <v>124</v>
      </c>
      <c r="H6" s="283" t="s">
        <v>125</v>
      </c>
      <c r="I6" s="463"/>
      <c r="J6" s="463"/>
      <c r="K6" s="463"/>
      <c r="L6" s="42"/>
      <c r="N6" s="60"/>
    </row>
    <row r="7" spans="2:14" s="42" customFormat="1" ht="22.5" customHeight="1" x14ac:dyDescent="0.2">
      <c r="B7" s="283">
        <v>1</v>
      </c>
      <c r="C7" s="283">
        <v>2</v>
      </c>
      <c r="D7" s="283">
        <v>3</v>
      </c>
      <c r="E7" s="322">
        <v>4</v>
      </c>
      <c r="F7" s="283">
        <v>5</v>
      </c>
      <c r="G7" s="283">
        <v>6</v>
      </c>
      <c r="H7" s="283">
        <v>7</v>
      </c>
      <c r="I7" s="285">
        <v>8</v>
      </c>
      <c r="J7" s="285">
        <v>9</v>
      </c>
      <c r="K7" s="285">
        <v>10</v>
      </c>
      <c r="M7" s="61"/>
      <c r="N7" s="60"/>
    </row>
    <row r="8" spans="2:14" s="62" customFormat="1" ht="16.5" hidden="1" customHeight="1" x14ac:dyDescent="0.2">
      <c r="B8" s="280"/>
      <c r="C8" s="280"/>
      <c r="D8" s="280" t="s">
        <v>100</v>
      </c>
      <c r="E8" s="83"/>
      <c r="F8" s="83" t="e">
        <f>F21+#REF!+F31+F36-12840-45</f>
        <v>#REF!</v>
      </c>
      <c r="G8" s="83" t="e">
        <f>G21+#REF!+G31+G36-12840-45</f>
        <v>#REF!</v>
      </c>
      <c r="H8" s="83"/>
      <c r="I8" s="286" t="e">
        <f>I21+#REF!+I31+I36</f>
        <v>#REF!</v>
      </c>
      <c r="J8" s="287"/>
      <c r="K8" s="287"/>
      <c r="M8" s="63"/>
    </row>
    <row r="9" spans="2:14" s="62" customFormat="1" ht="16.5" hidden="1" customHeight="1" x14ac:dyDescent="0.2">
      <c r="B9" s="282"/>
      <c r="C9" s="281"/>
      <c r="D9" s="282" t="s">
        <v>101</v>
      </c>
      <c r="E9" s="84"/>
      <c r="F9" s="84" t="e">
        <f>F24+#REF!+F34+F39-12840</f>
        <v>#REF!</v>
      </c>
      <c r="G9" s="84" t="e">
        <f>G24+#REF!+G34+G39-12840</f>
        <v>#REF!</v>
      </c>
      <c r="H9" s="84"/>
      <c r="I9" s="288" t="e">
        <f>I24+#REF!+I34+I39</f>
        <v>#REF!</v>
      </c>
      <c r="J9" s="289"/>
      <c r="K9" s="289"/>
      <c r="M9" s="63"/>
      <c r="N9" s="73"/>
    </row>
    <row r="10" spans="2:14" ht="24" customHeight="1" x14ac:dyDescent="0.25">
      <c r="B10" s="455" t="s">
        <v>1</v>
      </c>
      <c r="C10" s="456" t="s">
        <v>2</v>
      </c>
      <c r="D10" s="2" t="s">
        <v>84</v>
      </c>
      <c r="E10" s="4">
        <f>E11+E12+E13+E14</f>
        <v>374517.53</v>
      </c>
      <c r="F10" s="4">
        <f>F11+F12+F13+F14</f>
        <v>360437.36</v>
      </c>
      <c r="G10" s="4">
        <f>G11+G12+G13+G14</f>
        <v>360437.36</v>
      </c>
      <c r="H10" s="4" t="s">
        <v>13</v>
      </c>
      <c r="I10" s="290">
        <f>I11+I12+I13+I14</f>
        <v>344923.57299999997</v>
      </c>
      <c r="J10" s="291">
        <f t="shared" ref="J10" si="0">ROUND(I10/E10*100,1)</f>
        <v>92.1</v>
      </c>
      <c r="K10" s="291">
        <f>ROUND(I10/F10*100,1)</f>
        <v>95.7</v>
      </c>
      <c r="L10" s="51"/>
      <c r="N10" s="64"/>
    </row>
    <row r="11" spans="2:14" ht="18.75" customHeight="1" x14ac:dyDescent="0.25">
      <c r="B11" s="455"/>
      <c r="C11" s="457"/>
      <c r="D11" s="2" t="s">
        <v>245</v>
      </c>
      <c r="E11" s="41">
        <v>8925.3799999999992</v>
      </c>
      <c r="F11" s="41">
        <f t="shared" ref="F11:G13" si="1">F17+F22+F27+F32+F37+F42+F47+F52</f>
        <v>8925.3799999999992</v>
      </c>
      <c r="G11" s="41">
        <f t="shared" si="1"/>
        <v>8925.3799999999992</v>
      </c>
      <c r="H11" s="41"/>
      <c r="I11" s="72">
        <f>I27</f>
        <v>8925.3799999999992</v>
      </c>
      <c r="J11" s="292">
        <f t="shared" ref="J11:J51" si="2">ROUND(I11/E11*100,1)</f>
        <v>100</v>
      </c>
      <c r="K11" s="292">
        <f>ROUND(I11/F11*100,1)</f>
        <v>100</v>
      </c>
      <c r="L11" s="52"/>
    </row>
    <row r="12" spans="2:14" ht="18.75" customHeight="1" x14ac:dyDescent="0.25">
      <c r="B12" s="455"/>
      <c r="C12" s="457"/>
      <c r="D12" s="3" t="s">
        <v>82</v>
      </c>
      <c r="E12" s="41">
        <v>58286</v>
      </c>
      <c r="F12" s="41">
        <f>F23+F38</f>
        <v>47436.7</v>
      </c>
      <c r="G12" s="41">
        <f t="shared" si="1"/>
        <v>47436.7</v>
      </c>
      <c r="H12" s="41" t="s">
        <v>13</v>
      </c>
      <c r="I12" s="72">
        <f>I18+I23+I28+I33+I38+I43+I48+I53</f>
        <v>42438.47</v>
      </c>
      <c r="J12" s="292">
        <f t="shared" si="2"/>
        <v>72.8</v>
      </c>
      <c r="K12" s="292">
        <f>ROUND(I12/F12*100,1)</f>
        <v>89.5</v>
      </c>
      <c r="L12" s="52"/>
    </row>
    <row r="13" spans="2:14" ht="18.75" customHeight="1" x14ac:dyDescent="0.25">
      <c r="B13" s="455"/>
      <c r="C13" s="457"/>
      <c r="D13" s="3" t="s">
        <v>81</v>
      </c>
      <c r="E13" s="41">
        <v>307306.15000000002</v>
      </c>
      <c r="F13" s="41">
        <f>F19+F24+F34+F39+F44+F49+F54</f>
        <v>304075.27999999997</v>
      </c>
      <c r="G13" s="41">
        <f t="shared" si="1"/>
        <v>304075.27999999997</v>
      </c>
      <c r="H13" s="41" t="s">
        <v>13</v>
      </c>
      <c r="I13" s="72">
        <f>I19+I24+I34+I39+I44+I49+I54</f>
        <v>293559.723</v>
      </c>
      <c r="J13" s="292">
        <f t="shared" si="2"/>
        <v>95.5</v>
      </c>
      <c r="K13" s="292">
        <f>ROUND(I13/F13*100,1)</f>
        <v>96.5</v>
      </c>
      <c r="L13" s="52"/>
    </row>
    <row r="14" spans="2:14" ht="33.75" customHeight="1" x14ac:dyDescent="0.25">
      <c r="B14" s="455"/>
      <c r="C14" s="457"/>
      <c r="D14" s="3" t="s">
        <v>80</v>
      </c>
      <c r="E14" s="41">
        <f>E55</f>
        <v>0</v>
      </c>
      <c r="F14" s="72">
        <v>0</v>
      </c>
      <c r="G14" s="72"/>
      <c r="H14" s="72">
        <v>0</v>
      </c>
      <c r="I14" s="72">
        <v>0</v>
      </c>
      <c r="J14" s="292">
        <v>0</v>
      </c>
      <c r="K14" s="292">
        <v>0</v>
      </c>
      <c r="L14" s="52"/>
    </row>
    <row r="15" spans="2:14" ht="18.75" customHeight="1" x14ac:dyDescent="0.25">
      <c r="B15" s="56" t="s">
        <v>87</v>
      </c>
      <c r="C15" s="1"/>
      <c r="D15" s="3"/>
      <c r="E15" s="41"/>
      <c r="F15" s="41"/>
      <c r="G15" s="41"/>
      <c r="H15" s="41"/>
      <c r="I15" s="72"/>
      <c r="J15" s="292">
        <v>0</v>
      </c>
      <c r="K15" s="292">
        <v>0</v>
      </c>
      <c r="L15" s="53"/>
    </row>
    <row r="16" spans="2:14" ht="18" customHeight="1" x14ac:dyDescent="0.25">
      <c r="B16" s="473" t="s">
        <v>3</v>
      </c>
      <c r="C16" s="470" t="s">
        <v>86</v>
      </c>
      <c r="D16" s="2" t="s">
        <v>84</v>
      </c>
      <c r="E16" s="4">
        <f>E17+E18+E19+E20</f>
        <v>23766</v>
      </c>
      <c r="F16" s="4">
        <f>G16</f>
        <v>23766</v>
      </c>
      <c r="G16" s="4">
        <f>G19</f>
        <v>23766</v>
      </c>
      <c r="H16" s="4" t="s">
        <v>13</v>
      </c>
      <c r="I16" s="290">
        <f>I18+I19+I20</f>
        <v>19930.62</v>
      </c>
      <c r="J16" s="291">
        <f t="shared" si="2"/>
        <v>83.9</v>
      </c>
      <c r="K16" s="291">
        <f t="shared" ref="K16:K51" si="3">ROUND(I16/F16*100,1)</f>
        <v>83.9</v>
      </c>
      <c r="L16" s="51"/>
    </row>
    <row r="17" spans="2:21" ht="18" customHeight="1" x14ac:dyDescent="0.25">
      <c r="B17" s="473"/>
      <c r="C17" s="471"/>
      <c r="D17" s="2" t="s">
        <v>83</v>
      </c>
      <c r="E17" s="41">
        <v>0</v>
      </c>
      <c r="F17" s="4">
        <f t="shared" ref="F17:F20" si="4">G17</f>
        <v>0</v>
      </c>
      <c r="G17" s="41"/>
      <c r="H17" s="41"/>
      <c r="I17" s="72"/>
      <c r="J17" s="292"/>
      <c r="K17" s="292"/>
      <c r="L17" s="52"/>
    </row>
    <row r="18" spans="2:21" ht="18" customHeight="1" x14ac:dyDescent="0.25">
      <c r="B18" s="473"/>
      <c r="C18" s="471"/>
      <c r="D18" s="3" t="s">
        <v>82</v>
      </c>
      <c r="E18" s="41">
        <v>0</v>
      </c>
      <c r="F18" s="4">
        <f t="shared" si="4"/>
        <v>0</v>
      </c>
      <c r="G18" s="41"/>
      <c r="H18" s="41"/>
      <c r="I18" s="72"/>
      <c r="J18" s="292"/>
      <c r="K18" s="292"/>
      <c r="L18" s="52"/>
    </row>
    <row r="19" spans="2:21" x14ac:dyDescent="0.25">
      <c r="B19" s="473"/>
      <c r="C19" s="471"/>
      <c r="D19" s="3" t="s">
        <v>81</v>
      </c>
      <c r="E19" s="41">
        <v>23766</v>
      </c>
      <c r="F19" s="41">
        <f t="shared" si="4"/>
        <v>23766</v>
      </c>
      <c r="G19" s="41">
        <v>23766</v>
      </c>
      <c r="H19" s="41" t="s">
        <v>13</v>
      </c>
      <c r="I19" s="72">
        <v>19930.62</v>
      </c>
      <c r="J19" s="292">
        <f t="shared" si="2"/>
        <v>83.9</v>
      </c>
      <c r="K19" s="292">
        <f t="shared" si="3"/>
        <v>83.9</v>
      </c>
      <c r="L19" s="52"/>
      <c r="N19" s="71"/>
      <c r="O19" s="71"/>
      <c r="P19" s="71"/>
      <c r="Q19" s="71"/>
      <c r="R19" s="71"/>
      <c r="S19" s="71"/>
      <c r="T19" s="71"/>
      <c r="U19" s="71"/>
    </row>
    <row r="20" spans="2:21" s="7" customFormat="1" ht="18" customHeight="1" x14ac:dyDescent="0.2">
      <c r="B20" s="473"/>
      <c r="C20" s="472"/>
      <c r="D20" s="3" t="s">
        <v>80</v>
      </c>
      <c r="E20" s="41"/>
      <c r="F20" s="4">
        <f t="shared" si="4"/>
        <v>0</v>
      </c>
      <c r="G20" s="41"/>
      <c r="H20" s="41"/>
      <c r="I20" s="72"/>
      <c r="J20" s="292"/>
      <c r="K20" s="292"/>
      <c r="L20" s="52"/>
      <c r="M20" s="49"/>
      <c r="N20" s="71"/>
      <c r="O20" s="71"/>
      <c r="P20" s="71"/>
      <c r="Q20" s="71"/>
      <c r="R20" s="71"/>
      <c r="S20" s="71"/>
      <c r="T20" s="71"/>
      <c r="U20" s="71"/>
    </row>
    <row r="21" spans="2:21" ht="18.75" customHeight="1" x14ac:dyDescent="0.2">
      <c r="B21" s="473" t="s">
        <v>4</v>
      </c>
      <c r="C21" s="470" t="s">
        <v>5</v>
      </c>
      <c r="D21" s="2" t="s">
        <v>84</v>
      </c>
      <c r="E21" s="4">
        <f>E22+E23+E24+E25</f>
        <v>27240.2</v>
      </c>
      <c r="F21" s="4">
        <f>G21</f>
        <v>27226</v>
      </c>
      <c r="G21" s="4">
        <f>G22+G23+G24+G25</f>
        <v>27226</v>
      </c>
      <c r="H21" s="4" t="s">
        <v>13</v>
      </c>
      <c r="I21" s="290">
        <f>I22+I23+I24+I25</f>
        <v>25753.579999999998</v>
      </c>
      <c r="J21" s="291">
        <f t="shared" si="2"/>
        <v>94.5</v>
      </c>
      <c r="K21" s="291">
        <f t="shared" si="3"/>
        <v>94.6</v>
      </c>
      <c r="L21" s="51"/>
      <c r="M21" s="49"/>
      <c r="N21" s="71"/>
      <c r="O21" s="71"/>
      <c r="P21" s="71"/>
      <c r="Q21" s="71"/>
      <c r="R21" s="71"/>
      <c r="S21" s="71"/>
      <c r="T21" s="71"/>
      <c r="U21" s="71"/>
    </row>
    <row r="22" spans="2:21" ht="18.75" customHeight="1" x14ac:dyDescent="0.2">
      <c r="B22" s="473"/>
      <c r="C22" s="471"/>
      <c r="D22" s="2" t="s">
        <v>83</v>
      </c>
      <c r="E22" s="41"/>
      <c r="F22" s="41">
        <v>0</v>
      </c>
      <c r="G22" s="41">
        <v>0</v>
      </c>
      <c r="H22" s="41"/>
      <c r="I22" s="72">
        <v>0</v>
      </c>
      <c r="J22" s="292"/>
      <c r="K22" s="291"/>
      <c r="L22" s="52"/>
      <c r="M22" s="49"/>
      <c r="N22" s="71"/>
      <c r="O22" s="71"/>
      <c r="P22" s="71"/>
      <c r="Q22" s="71"/>
      <c r="R22" s="71"/>
      <c r="S22" s="71"/>
      <c r="T22" s="71"/>
      <c r="U22" s="71"/>
    </row>
    <row r="23" spans="2:21" ht="18.75" customHeight="1" x14ac:dyDescent="0.2">
      <c r="B23" s="473"/>
      <c r="C23" s="471"/>
      <c r="D23" s="3" t="s">
        <v>82</v>
      </c>
      <c r="E23" s="41">
        <v>2250.1999999999998</v>
      </c>
      <c r="F23" s="41">
        <f>G23</f>
        <v>2563.1999999999998</v>
      </c>
      <c r="G23" s="41">
        <v>2563.1999999999998</v>
      </c>
      <c r="H23" s="41" t="s">
        <v>13</v>
      </c>
      <c r="I23" s="72">
        <v>1511.1</v>
      </c>
      <c r="J23" s="292">
        <f t="shared" si="2"/>
        <v>67.2</v>
      </c>
      <c r="K23" s="292">
        <f t="shared" si="3"/>
        <v>59</v>
      </c>
      <c r="L23" s="52"/>
      <c r="M23" s="49"/>
      <c r="N23" s="71"/>
      <c r="O23" s="71"/>
      <c r="P23" s="71"/>
      <c r="Q23" s="71"/>
      <c r="R23" s="71"/>
      <c r="S23" s="71"/>
      <c r="T23" s="71"/>
      <c r="U23" s="71"/>
    </row>
    <row r="24" spans="2:21" ht="18.75" customHeight="1" x14ac:dyDescent="0.2">
      <c r="B24" s="473"/>
      <c r="C24" s="471"/>
      <c r="D24" s="3" t="s">
        <v>81</v>
      </c>
      <c r="E24" s="41">
        <v>24990</v>
      </c>
      <c r="F24" s="41">
        <f>G24</f>
        <v>24662.799999999999</v>
      </c>
      <c r="G24" s="41">
        <v>24662.799999999999</v>
      </c>
      <c r="H24" s="41" t="s">
        <v>13</v>
      </c>
      <c r="I24" s="72">
        <v>24242.48</v>
      </c>
      <c r="J24" s="292">
        <f t="shared" si="2"/>
        <v>97</v>
      </c>
      <c r="K24" s="292">
        <f t="shared" si="3"/>
        <v>98.3</v>
      </c>
      <c r="L24" s="52"/>
      <c r="M24" s="49"/>
      <c r="N24" s="71"/>
      <c r="O24" s="71"/>
      <c r="P24" s="71"/>
      <c r="Q24" s="71"/>
      <c r="R24" s="71"/>
      <c r="S24" s="71"/>
      <c r="T24" s="71"/>
      <c r="U24" s="71"/>
    </row>
    <row r="25" spans="2:21" s="6" customFormat="1" ht="18.75" customHeight="1" x14ac:dyDescent="0.2">
      <c r="B25" s="473"/>
      <c r="C25" s="472"/>
      <c r="D25" s="3" t="s">
        <v>80</v>
      </c>
      <c r="E25" s="41"/>
      <c r="F25" s="41">
        <f>G25</f>
        <v>0</v>
      </c>
      <c r="G25" s="41"/>
      <c r="H25" s="41"/>
      <c r="I25" s="72"/>
      <c r="J25" s="292"/>
      <c r="K25" s="292"/>
      <c r="L25" s="52"/>
      <c r="M25" s="49"/>
      <c r="N25" s="71"/>
      <c r="O25" s="71"/>
      <c r="P25" s="71"/>
      <c r="Q25" s="71"/>
      <c r="R25" s="71"/>
      <c r="S25" s="71"/>
      <c r="T25" s="71"/>
      <c r="U25" s="71"/>
    </row>
    <row r="26" spans="2:21" ht="18.75" customHeight="1" x14ac:dyDescent="0.2">
      <c r="B26" s="473" t="s">
        <v>6</v>
      </c>
      <c r="C26" s="470" t="s">
        <v>149</v>
      </c>
      <c r="D26" s="2" t="s">
        <v>84</v>
      </c>
      <c r="E26" s="77">
        <v>8925.3799999999992</v>
      </c>
      <c r="F26" s="77">
        <f>F27+F28+F29+F30</f>
        <v>8925.3799999999992</v>
      </c>
      <c r="G26" s="77">
        <f>G27+G28+G29+G30</f>
        <v>8925.3799999999992</v>
      </c>
      <c r="H26" s="76" t="s">
        <v>13</v>
      </c>
      <c r="I26" s="302">
        <f>I27</f>
        <v>8925.3799999999992</v>
      </c>
      <c r="J26" s="291">
        <f t="shared" si="2"/>
        <v>100</v>
      </c>
      <c r="K26" s="291">
        <f t="shared" si="3"/>
        <v>100</v>
      </c>
      <c r="L26" s="52"/>
      <c r="M26" s="49"/>
      <c r="N26" s="71"/>
      <c r="O26" s="71"/>
      <c r="P26" s="71"/>
      <c r="Q26" s="71"/>
    </row>
    <row r="27" spans="2:21" ht="18.75" customHeight="1" x14ac:dyDescent="0.2">
      <c r="B27" s="473"/>
      <c r="C27" s="475"/>
      <c r="D27" s="2" t="s">
        <v>83</v>
      </c>
      <c r="E27" s="76">
        <v>8925.3799999999992</v>
      </c>
      <c r="F27" s="76">
        <f>G27</f>
        <v>8925.3799999999992</v>
      </c>
      <c r="G27" s="76">
        <v>8925.3799999999992</v>
      </c>
      <c r="H27" s="76" t="s">
        <v>13</v>
      </c>
      <c r="I27" s="293">
        <v>8925.3799999999992</v>
      </c>
      <c r="J27" s="292">
        <f t="shared" si="2"/>
        <v>100</v>
      </c>
      <c r="K27" s="292">
        <f t="shared" si="3"/>
        <v>100</v>
      </c>
      <c r="L27" s="52"/>
      <c r="M27" s="49"/>
      <c r="N27" s="71"/>
      <c r="O27" s="71"/>
      <c r="P27" s="71"/>
      <c r="Q27" s="71"/>
    </row>
    <row r="28" spans="2:21" ht="18.75" customHeight="1" x14ac:dyDescent="0.2">
      <c r="B28" s="473"/>
      <c r="C28" s="475"/>
      <c r="D28" s="3" t="s">
        <v>82</v>
      </c>
      <c r="E28" s="76"/>
      <c r="F28" s="76"/>
      <c r="G28" s="76"/>
      <c r="H28" s="76"/>
      <c r="I28" s="293"/>
      <c r="J28" s="292"/>
      <c r="K28" s="292"/>
      <c r="L28" s="52"/>
      <c r="M28" s="49"/>
      <c r="N28" s="71"/>
      <c r="O28" s="71"/>
      <c r="P28" s="71"/>
      <c r="Q28" s="71"/>
    </row>
    <row r="29" spans="2:21" ht="18.75" customHeight="1" x14ac:dyDescent="0.2">
      <c r="B29" s="473"/>
      <c r="C29" s="475"/>
      <c r="D29" s="3" t="s">
        <v>81</v>
      </c>
      <c r="E29" s="76"/>
      <c r="F29" s="72">
        <v>0</v>
      </c>
      <c r="G29" s="85">
        <v>0</v>
      </c>
      <c r="H29" s="76"/>
      <c r="I29" s="293">
        <v>0</v>
      </c>
      <c r="J29" s="292"/>
      <c r="K29" s="292"/>
      <c r="L29" s="52"/>
      <c r="M29" s="49"/>
      <c r="N29" s="71"/>
      <c r="O29" s="71"/>
      <c r="P29" s="71"/>
      <c r="Q29" s="71"/>
    </row>
    <row r="30" spans="2:21" ht="18.75" customHeight="1" x14ac:dyDescent="0.2">
      <c r="B30" s="473"/>
      <c r="C30" s="476"/>
      <c r="D30" s="3" t="s">
        <v>80</v>
      </c>
      <c r="E30" s="76"/>
      <c r="F30" s="76"/>
      <c r="G30" s="76"/>
      <c r="H30" s="76"/>
      <c r="I30" s="293"/>
      <c r="J30" s="292"/>
      <c r="K30" s="292"/>
      <c r="L30" s="52"/>
      <c r="M30" s="49"/>
      <c r="N30" s="71"/>
      <c r="O30" s="71"/>
      <c r="P30" s="71"/>
      <c r="Q30" s="71"/>
    </row>
    <row r="31" spans="2:21" ht="18.75" customHeight="1" x14ac:dyDescent="0.2">
      <c r="B31" s="474" t="s">
        <v>85</v>
      </c>
      <c r="C31" s="452" t="s">
        <v>8</v>
      </c>
      <c r="D31" s="2" t="s">
        <v>84</v>
      </c>
      <c r="E31" s="65">
        <f>E34</f>
        <v>84993.4</v>
      </c>
      <c r="F31" s="65">
        <f>F34</f>
        <v>76391</v>
      </c>
      <c r="G31" s="65">
        <f>G34</f>
        <v>76391</v>
      </c>
      <c r="H31" s="65" t="s">
        <v>13</v>
      </c>
      <c r="I31" s="294">
        <f>I34</f>
        <v>76234.509999999995</v>
      </c>
      <c r="J31" s="291">
        <f t="shared" si="2"/>
        <v>89.7</v>
      </c>
      <c r="K31" s="291">
        <f t="shared" si="3"/>
        <v>99.8</v>
      </c>
      <c r="L31" s="51"/>
      <c r="M31" s="49"/>
      <c r="N31" s="71"/>
      <c r="O31" s="71"/>
      <c r="P31" s="71"/>
      <c r="Q31" s="71"/>
    </row>
    <row r="32" spans="2:21" ht="18.75" customHeight="1" x14ac:dyDescent="0.2">
      <c r="B32" s="474"/>
      <c r="C32" s="453"/>
      <c r="D32" s="2" t="s">
        <v>83</v>
      </c>
      <c r="E32" s="41"/>
      <c r="F32" s="41"/>
      <c r="G32" s="41"/>
      <c r="H32" s="41"/>
      <c r="I32" s="72"/>
      <c r="J32" s="292"/>
      <c r="K32" s="292"/>
      <c r="L32" s="53"/>
      <c r="M32" s="49"/>
      <c r="N32" s="71"/>
      <c r="O32" s="71"/>
      <c r="P32" s="71"/>
      <c r="Q32" s="71"/>
    </row>
    <row r="33" spans="2:14" ht="18.75" customHeight="1" x14ac:dyDescent="0.25">
      <c r="B33" s="474"/>
      <c r="C33" s="453"/>
      <c r="D33" s="3" t="s">
        <v>82</v>
      </c>
      <c r="E33" s="41"/>
      <c r="F33" s="41"/>
      <c r="G33" s="41"/>
      <c r="H33" s="41"/>
      <c r="I33" s="72"/>
      <c r="J33" s="292"/>
      <c r="K33" s="292"/>
      <c r="L33" s="53"/>
    </row>
    <row r="34" spans="2:14" ht="18.75" customHeight="1" x14ac:dyDescent="0.25">
      <c r="B34" s="474"/>
      <c r="C34" s="453"/>
      <c r="D34" s="3" t="s">
        <v>81</v>
      </c>
      <c r="E34" s="66">
        <v>84993.4</v>
      </c>
      <c r="F34" s="66">
        <f>G34</f>
        <v>76391</v>
      </c>
      <c r="G34" s="66">
        <v>76391</v>
      </c>
      <c r="H34" s="66" t="s">
        <v>13</v>
      </c>
      <c r="I34" s="295">
        <v>76234.509999999995</v>
      </c>
      <c r="J34" s="292">
        <f t="shared" si="2"/>
        <v>89.7</v>
      </c>
      <c r="K34" s="292">
        <f t="shared" si="3"/>
        <v>99.8</v>
      </c>
      <c r="L34" s="52"/>
      <c r="M34" s="50"/>
    </row>
    <row r="35" spans="2:14" ht="18.75" customHeight="1" x14ac:dyDescent="0.25">
      <c r="B35" s="474"/>
      <c r="C35" s="454"/>
      <c r="D35" s="3" t="s">
        <v>80</v>
      </c>
      <c r="E35" s="41"/>
      <c r="F35" s="41"/>
      <c r="G35" s="41"/>
      <c r="H35" s="41"/>
      <c r="I35" s="72"/>
      <c r="J35" s="292"/>
      <c r="K35" s="292"/>
      <c r="L35" s="53"/>
    </row>
    <row r="36" spans="2:14" ht="18.75" customHeight="1" x14ac:dyDescent="0.25">
      <c r="B36" s="474" t="s">
        <v>93</v>
      </c>
      <c r="C36" s="452" t="s">
        <v>7</v>
      </c>
      <c r="D36" s="2" t="s">
        <v>84</v>
      </c>
      <c r="E36" s="65">
        <v>202016.45</v>
      </c>
      <c r="F36" s="65">
        <f>F38+F39</f>
        <v>197883.78</v>
      </c>
      <c r="G36" s="65">
        <f>G38+G39</f>
        <v>197883.78</v>
      </c>
      <c r="H36" s="65" t="s">
        <v>13</v>
      </c>
      <c r="I36" s="294">
        <f>I37+I38+I39+I40</f>
        <v>190123.19</v>
      </c>
      <c r="J36" s="291">
        <f>ROUND(I36/E36*100,1)</f>
        <v>94.1</v>
      </c>
      <c r="K36" s="291">
        <f t="shared" si="3"/>
        <v>96.1</v>
      </c>
      <c r="L36" s="51"/>
    </row>
    <row r="37" spans="2:14" ht="18.75" customHeight="1" x14ac:dyDescent="0.25">
      <c r="B37" s="474"/>
      <c r="C37" s="453"/>
      <c r="D37" s="2" t="s">
        <v>83</v>
      </c>
      <c r="E37" s="41"/>
      <c r="F37" s="41"/>
      <c r="G37" s="41"/>
      <c r="H37" s="41"/>
      <c r="I37" s="72"/>
      <c r="J37" s="291"/>
      <c r="K37" s="291"/>
      <c r="L37" s="53"/>
    </row>
    <row r="38" spans="2:14" ht="18.75" customHeight="1" x14ac:dyDescent="0.25">
      <c r="B38" s="474"/>
      <c r="C38" s="453"/>
      <c r="D38" s="3" t="s">
        <v>82</v>
      </c>
      <c r="E38" s="41">
        <v>56035.8</v>
      </c>
      <c r="F38" s="41">
        <f>G38</f>
        <v>44873.5</v>
      </c>
      <c r="G38" s="41">
        <v>44873.5</v>
      </c>
      <c r="H38" s="41"/>
      <c r="I38" s="72">
        <v>40927.370000000003</v>
      </c>
      <c r="J38" s="292">
        <f t="shared" si="2"/>
        <v>73</v>
      </c>
      <c r="K38" s="292">
        <f t="shared" si="3"/>
        <v>91.2</v>
      </c>
      <c r="L38" s="53"/>
    </row>
    <row r="39" spans="2:14" ht="18.75" customHeight="1" x14ac:dyDescent="0.25">
      <c r="B39" s="474"/>
      <c r="C39" s="453"/>
      <c r="D39" s="3" t="s">
        <v>81</v>
      </c>
      <c r="E39" s="66">
        <v>145980.65</v>
      </c>
      <c r="F39" s="66">
        <f>G39</f>
        <v>153010.28</v>
      </c>
      <c r="G39" s="66">
        <v>153010.28</v>
      </c>
      <c r="H39" s="66" t="s">
        <v>13</v>
      </c>
      <c r="I39" s="295">
        <v>149195.82</v>
      </c>
      <c r="J39" s="292">
        <f t="shared" si="2"/>
        <v>102.2</v>
      </c>
      <c r="K39" s="292">
        <f t="shared" si="3"/>
        <v>97.5</v>
      </c>
      <c r="L39" s="52"/>
      <c r="M39" s="50"/>
    </row>
    <row r="40" spans="2:14" ht="18.75" customHeight="1" x14ac:dyDescent="0.25">
      <c r="B40" s="474"/>
      <c r="C40" s="454"/>
      <c r="D40" s="3" t="s">
        <v>80</v>
      </c>
      <c r="E40" s="41"/>
      <c r="F40" s="41">
        <f t="shared" ref="F40" si="5">G40+H40</f>
        <v>0</v>
      </c>
      <c r="G40" s="41"/>
      <c r="H40" s="41"/>
      <c r="I40" s="72"/>
      <c r="J40" s="292"/>
      <c r="K40" s="292"/>
      <c r="L40" s="53"/>
    </row>
    <row r="41" spans="2:14" ht="18.75" customHeight="1" x14ac:dyDescent="0.25">
      <c r="B41" s="474" t="s">
        <v>9</v>
      </c>
      <c r="C41" s="452" t="s">
        <v>10</v>
      </c>
      <c r="D41" s="2" t="s">
        <v>84</v>
      </c>
      <c r="E41" s="65">
        <f>E44</f>
        <v>4105</v>
      </c>
      <c r="F41" s="65">
        <f>F44</f>
        <v>4105</v>
      </c>
      <c r="G41" s="65">
        <f>G44</f>
        <v>4105</v>
      </c>
      <c r="H41" s="65" t="s">
        <v>13</v>
      </c>
      <c r="I41" s="294">
        <f>I44</f>
        <v>2550.4299999999998</v>
      </c>
      <c r="J41" s="291">
        <f t="shared" si="2"/>
        <v>62.1</v>
      </c>
      <c r="K41" s="291">
        <f t="shared" si="3"/>
        <v>62.1</v>
      </c>
      <c r="L41" s="51"/>
    </row>
    <row r="42" spans="2:14" ht="18.75" customHeight="1" x14ac:dyDescent="0.25">
      <c r="B42" s="474"/>
      <c r="C42" s="453"/>
      <c r="D42" s="2" t="s">
        <v>83</v>
      </c>
      <c r="E42" s="41"/>
      <c r="F42" s="41">
        <f>G42+H42</f>
        <v>0</v>
      </c>
      <c r="G42" s="41"/>
      <c r="H42" s="41"/>
      <c r="I42" s="72"/>
      <c r="J42" s="292"/>
      <c r="K42" s="292"/>
      <c r="L42" s="52"/>
    </row>
    <row r="43" spans="2:14" ht="18.75" customHeight="1" x14ac:dyDescent="0.25">
      <c r="B43" s="474"/>
      <c r="C43" s="453"/>
      <c r="D43" s="3" t="s">
        <v>82</v>
      </c>
      <c r="E43" s="41"/>
      <c r="F43" s="41">
        <f t="shared" ref="F43:F45" si="6">G43+H43</f>
        <v>0</v>
      </c>
      <c r="G43" s="41"/>
      <c r="H43" s="41"/>
      <c r="I43" s="72"/>
      <c r="J43" s="292"/>
      <c r="K43" s="292"/>
      <c r="L43" s="52"/>
    </row>
    <row r="44" spans="2:14" ht="18.75" customHeight="1" x14ac:dyDescent="0.25">
      <c r="B44" s="474"/>
      <c r="C44" s="453"/>
      <c r="D44" s="3" t="s">
        <v>81</v>
      </c>
      <c r="E44" s="66">
        <v>4105</v>
      </c>
      <c r="F44" s="66">
        <f>G44</f>
        <v>4105</v>
      </c>
      <c r="G44" s="66">
        <v>4105</v>
      </c>
      <c r="H44" s="66" t="s">
        <v>13</v>
      </c>
      <c r="I44" s="295">
        <v>2550.4299999999998</v>
      </c>
      <c r="J44" s="292">
        <f t="shared" si="2"/>
        <v>62.1</v>
      </c>
      <c r="K44" s="292">
        <f t="shared" si="3"/>
        <v>62.1</v>
      </c>
      <c r="L44" s="52"/>
    </row>
    <row r="45" spans="2:14" ht="18.75" customHeight="1" x14ac:dyDescent="0.25">
      <c r="B45" s="474"/>
      <c r="C45" s="454"/>
      <c r="D45" s="3" t="s">
        <v>80</v>
      </c>
      <c r="E45" s="41"/>
      <c r="F45" s="41">
        <f t="shared" si="6"/>
        <v>0</v>
      </c>
      <c r="G45" s="41"/>
      <c r="H45" s="41"/>
      <c r="I45" s="72"/>
      <c r="J45" s="292"/>
      <c r="K45" s="292"/>
      <c r="L45" s="52"/>
    </row>
    <row r="46" spans="2:14" ht="18.75" customHeight="1" x14ac:dyDescent="0.25">
      <c r="B46" s="474" t="s">
        <v>11</v>
      </c>
      <c r="C46" s="452" t="s">
        <v>12</v>
      </c>
      <c r="D46" s="2" t="s">
        <v>84</v>
      </c>
      <c r="E46" s="65">
        <f>E49</f>
        <v>23471</v>
      </c>
      <c r="F46" s="65">
        <f>F49</f>
        <v>22140.1</v>
      </c>
      <c r="G46" s="65">
        <f>G49</f>
        <v>22140.1</v>
      </c>
      <c r="H46" s="65" t="s">
        <v>13</v>
      </c>
      <c r="I46" s="294">
        <f>I49</f>
        <v>21405.86</v>
      </c>
      <c r="J46" s="291">
        <f t="shared" si="2"/>
        <v>91.2</v>
      </c>
      <c r="K46" s="291">
        <f t="shared" si="3"/>
        <v>96.7</v>
      </c>
      <c r="L46" s="51"/>
    </row>
    <row r="47" spans="2:14" ht="18.75" customHeight="1" x14ac:dyDescent="0.25">
      <c r="B47" s="474"/>
      <c r="C47" s="453"/>
      <c r="D47" s="2" t="s">
        <v>83</v>
      </c>
      <c r="E47" s="41"/>
      <c r="F47" s="41"/>
      <c r="G47" s="41"/>
      <c r="H47" s="41"/>
      <c r="I47" s="72"/>
      <c r="J47" s="292"/>
      <c r="K47" s="292"/>
      <c r="L47" s="52"/>
      <c r="N47" s="64"/>
    </row>
    <row r="48" spans="2:14" ht="18.75" customHeight="1" x14ac:dyDescent="0.25">
      <c r="B48" s="474"/>
      <c r="C48" s="453"/>
      <c r="D48" s="3" t="s">
        <v>82</v>
      </c>
      <c r="E48" s="41"/>
      <c r="F48" s="41"/>
      <c r="G48" s="41"/>
      <c r="H48" s="41"/>
      <c r="I48" s="72"/>
      <c r="J48" s="292"/>
      <c r="K48" s="292"/>
      <c r="L48" s="52"/>
    </row>
    <row r="49" spans="2:13" ht="18.75" customHeight="1" x14ac:dyDescent="0.25">
      <c r="B49" s="474"/>
      <c r="C49" s="453"/>
      <c r="D49" s="3" t="s">
        <v>81</v>
      </c>
      <c r="E49" s="66">
        <v>23471</v>
      </c>
      <c r="F49" s="66">
        <f>G49</f>
        <v>22140.1</v>
      </c>
      <c r="G49" s="66">
        <v>22140.1</v>
      </c>
      <c r="H49" s="66" t="s">
        <v>13</v>
      </c>
      <c r="I49" s="295">
        <v>21405.86</v>
      </c>
      <c r="J49" s="292">
        <f t="shared" si="2"/>
        <v>91.2</v>
      </c>
      <c r="K49" s="292">
        <f t="shared" si="3"/>
        <v>96.7</v>
      </c>
      <c r="L49" s="52"/>
      <c r="M49" s="50"/>
    </row>
    <row r="50" spans="2:13" ht="18.75" customHeight="1" x14ac:dyDescent="0.25">
      <c r="B50" s="474"/>
      <c r="C50" s="454"/>
      <c r="D50" s="3" t="s">
        <v>80</v>
      </c>
      <c r="E50" s="41"/>
      <c r="F50" s="41"/>
      <c r="G50" s="41"/>
      <c r="H50" s="41"/>
      <c r="I50" s="72"/>
      <c r="J50" s="292"/>
      <c r="K50" s="292"/>
      <c r="L50" s="52"/>
    </row>
    <row r="51" spans="2:13" ht="21" customHeight="1" x14ac:dyDescent="0.25">
      <c r="B51" s="449" t="s">
        <v>207</v>
      </c>
      <c r="C51" s="452" t="s">
        <v>208</v>
      </c>
      <c r="D51" s="2" t="s">
        <v>84</v>
      </c>
      <c r="E51" s="65">
        <v>0.1</v>
      </c>
      <c r="F51" s="65">
        <f>F52+F53+F54+F55</f>
        <v>0.1</v>
      </c>
      <c r="G51" s="65">
        <f>G52+G53+G54</f>
        <v>0.1</v>
      </c>
      <c r="H51" s="65" t="s">
        <v>13</v>
      </c>
      <c r="I51" s="294">
        <f>I54</f>
        <v>3.0000000000000001E-3</v>
      </c>
      <c r="J51" s="291">
        <f t="shared" si="2"/>
        <v>3</v>
      </c>
      <c r="K51" s="291">
        <f t="shared" si="3"/>
        <v>3</v>
      </c>
      <c r="L51" s="52"/>
    </row>
    <row r="52" spans="2:13" ht="19.5" customHeight="1" x14ac:dyDescent="0.25">
      <c r="B52" s="450"/>
      <c r="C52" s="453"/>
      <c r="D52" s="2" t="s">
        <v>83</v>
      </c>
      <c r="E52" s="41">
        <v>0</v>
      </c>
      <c r="F52" s="41">
        <v>0</v>
      </c>
      <c r="G52" s="41">
        <v>0</v>
      </c>
      <c r="H52" s="41"/>
      <c r="I52" s="72">
        <v>0</v>
      </c>
      <c r="J52" s="292"/>
      <c r="K52" s="292"/>
      <c r="L52" s="52"/>
    </row>
    <row r="53" spans="2:13" ht="18.75" customHeight="1" x14ac:dyDescent="0.25">
      <c r="B53" s="450"/>
      <c r="C53" s="453"/>
      <c r="D53" s="3" t="s">
        <v>82</v>
      </c>
      <c r="E53" s="41">
        <v>0</v>
      </c>
      <c r="F53" s="41">
        <v>0</v>
      </c>
      <c r="G53" s="41">
        <v>0</v>
      </c>
      <c r="H53" s="41"/>
      <c r="I53" s="72">
        <v>0</v>
      </c>
      <c r="J53" s="292"/>
      <c r="K53" s="291"/>
      <c r="L53" s="52"/>
    </row>
    <row r="54" spans="2:13" x14ac:dyDescent="0.25">
      <c r="B54" s="450"/>
      <c r="C54" s="453"/>
      <c r="D54" s="3" t="s">
        <v>81</v>
      </c>
      <c r="E54" s="66">
        <v>0.1</v>
      </c>
      <c r="F54" s="66">
        <v>0.1</v>
      </c>
      <c r="G54" s="66">
        <v>0.1</v>
      </c>
      <c r="H54" s="66" t="s">
        <v>13</v>
      </c>
      <c r="I54" s="295">
        <v>3.0000000000000001E-3</v>
      </c>
      <c r="J54" s="292">
        <f t="shared" ref="J54" si="7">ROUND(I54/E54*100,1)</f>
        <v>3</v>
      </c>
      <c r="K54" s="292">
        <f t="shared" ref="K54" si="8">ROUND(I54/F54*100,1)</f>
        <v>3</v>
      </c>
    </row>
    <row r="55" spans="2:13" x14ac:dyDescent="0.25">
      <c r="B55" s="451"/>
      <c r="C55" s="454"/>
      <c r="D55" s="3" t="s">
        <v>80</v>
      </c>
      <c r="E55" s="41">
        <v>0</v>
      </c>
      <c r="F55" s="72">
        <v>0</v>
      </c>
      <c r="G55" s="72"/>
      <c r="H55" s="72">
        <v>0</v>
      </c>
      <c r="I55" s="72">
        <v>0</v>
      </c>
      <c r="J55" s="292"/>
      <c r="K55" s="292"/>
    </row>
    <row r="56" spans="2:13" x14ac:dyDescent="0.25">
      <c r="F56" s="64"/>
      <c r="I56" s="296"/>
      <c r="J56" s="296"/>
      <c r="K56" s="296"/>
    </row>
    <row r="57" spans="2:13" s="69" customFormat="1" ht="40.5" customHeight="1" x14ac:dyDescent="0.25">
      <c r="B57" s="90"/>
      <c r="C57" s="90"/>
      <c r="D57" s="90"/>
      <c r="E57" s="90"/>
      <c r="F57" s="90"/>
      <c r="G57" s="90"/>
      <c r="H57" s="90"/>
      <c r="I57" s="297"/>
      <c r="J57" s="297"/>
      <c r="K57" s="297"/>
      <c r="L57" s="68"/>
      <c r="M57" s="70"/>
    </row>
    <row r="58" spans="2:13" s="69" customFormat="1" ht="16.5" x14ac:dyDescent="0.25">
      <c r="B58" s="67" t="s">
        <v>351</v>
      </c>
      <c r="C58" s="67"/>
      <c r="D58" s="67"/>
      <c r="E58" s="67"/>
      <c r="I58" s="298"/>
      <c r="J58" s="298"/>
      <c r="K58" s="299" t="s">
        <v>352</v>
      </c>
      <c r="L58" s="68"/>
      <c r="M58" s="70"/>
    </row>
    <row r="59" spans="2:13" s="69" customFormat="1" ht="16.5" x14ac:dyDescent="0.25">
      <c r="B59" s="67"/>
      <c r="C59" s="67"/>
      <c r="D59" s="67"/>
      <c r="E59" s="67"/>
      <c r="I59" s="298"/>
      <c r="J59" s="298"/>
      <c r="K59" s="299"/>
      <c r="L59" s="68"/>
      <c r="M59" s="70"/>
    </row>
    <row r="60" spans="2:13" s="69" customFormat="1" ht="16.5" x14ac:dyDescent="0.25">
      <c r="B60" s="67"/>
      <c r="C60" s="67"/>
      <c r="D60" s="67"/>
      <c r="E60" s="67"/>
      <c r="I60" s="298"/>
      <c r="J60" s="298"/>
      <c r="K60" s="299"/>
      <c r="L60" s="68"/>
      <c r="M60" s="70"/>
    </row>
    <row r="61" spans="2:13" s="95" customFormat="1" ht="21.75" customHeight="1" x14ac:dyDescent="0.2">
      <c r="B61" s="98" t="s">
        <v>106</v>
      </c>
      <c r="C61" s="99"/>
      <c r="D61" s="92"/>
      <c r="E61" s="92"/>
      <c r="F61" s="92"/>
      <c r="G61" s="92"/>
      <c r="H61" s="92"/>
      <c r="I61" s="93"/>
    </row>
    <row r="62" spans="2:13" s="95" customFormat="1" ht="21.75" customHeight="1" x14ac:dyDescent="0.2">
      <c r="B62" s="98" t="s">
        <v>137</v>
      </c>
      <c r="C62" s="100"/>
      <c r="D62" s="92"/>
      <c r="E62" s="92"/>
      <c r="F62" s="92"/>
      <c r="G62" s="92"/>
      <c r="H62" s="92"/>
      <c r="I62" s="93"/>
    </row>
    <row r="63" spans="2:13" s="95" customFormat="1" ht="21.75" customHeight="1" x14ac:dyDescent="0.2">
      <c r="B63" s="98" t="s">
        <v>366</v>
      </c>
      <c r="C63" s="100"/>
      <c r="D63" s="92"/>
      <c r="E63" s="92"/>
      <c r="F63" s="92"/>
      <c r="G63" s="92"/>
      <c r="H63" s="92"/>
      <c r="I63" s="93"/>
    </row>
    <row r="64" spans="2:13" s="95" customFormat="1" ht="21.75" customHeight="1" x14ac:dyDescent="0.2">
      <c r="B64" s="98" t="s">
        <v>213</v>
      </c>
      <c r="C64" s="100"/>
      <c r="D64" s="92"/>
      <c r="E64" s="92"/>
      <c r="F64" s="92"/>
      <c r="G64" s="92"/>
      <c r="H64" s="92"/>
      <c r="I64" s="93"/>
    </row>
    <row r="65" spans="2:11" s="95" customFormat="1" ht="21.75" customHeight="1" x14ac:dyDescent="0.2">
      <c r="B65" s="98" t="s">
        <v>95</v>
      </c>
      <c r="C65" s="100"/>
      <c r="D65" s="92"/>
      <c r="E65" s="92"/>
      <c r="F65" s="92"/>
      <c r="G65" s="92"/>
      <c r="H65" s="92"/>
      <c r="I65" s="93"/>
    </row>
    <row r="66" spans="2:11" x14ac:dyDescent="0.25">
      <c r="I66" s="296"/>
      <c r="J66" s="296"/>
      <c r="K66" s="296"/>
    </row>
    <row r="67" spans="2:11" x14ac:dyDescent="0.25">
      <c r="I67" s="296"/>
      <c r="J67" s="296"/>
      <c r="K67" s="296"/>
    </row>
  </sheetData>
  <mergeCells count="30">
    <mergeCell ref="C21:C25"/>
    <mergeCell ref="B21:B25"/>
    <mergeCell ref="B16:B20"/>
    <mergeCell ref="C16:C20"/>
    <mergeCell ref="B46:B50"/>
    <mergeCell ref="C46:C50"/>
    <mergeCell ref="B26:B30"/>
    <mergeCell ref="C26:C30"/>
    <mergeCell ref="B36:B40"/>
    <mergeCell ref="B41:B45"/>
    <mergeCell ref="C41:C45"/>
    <mergeCell ref="C36:C40"/>
    <mergeCell ref="B31:B35"/>
    <mergeCell ref="C31:C35"/>
    <mergeCell ref="B51:B55"/>
    <mergeCell ref="C51:C55"/>
    <mergeCell ref="B10:B14"/>
    <mergeCell ref="C10:C14"/>
    <mergeCell ref="B2:K2"/>
    <mergeCell ref="E3:K3"/>
    <mergeCell ref="I4:I6"/>
    <mergeCell ref="F5:F6"/>
    <mergeCell ref="G5:H5"/>
    <mergeCell ref="F4:H4"/>
    <mergeCell ref="E4:E6"/>
    <mergeCell ref="D3:D6"/>
    <mergeCell ref="B3:B6"/>
    <mergeCell ref="C3:C6"/>
    <mergeCell ref="J4:J6"/>
    <mergeCell ref="K4:K6"/>
  </mergeCells>
  <printOptions horizontalCentered="1"/>
  <pageMargins left="0.39370078740157483" right="0.15748031496062992" top="0.43307086614173229" bottom="0.35433070866141736" header="0.27559055118110237" footer="0.27559055118110237"/>
  <pageSetup paperSize="9" scale="57" firstPageNumber="163" fitToHeight="2" orientation="portrait" r:id="rId1"/>
  <headerFooter scaleWithDoc="0"/>
  <ignoredErrors>
    <ignoredError sqref="F41 F40 F3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A1:BA69"/>
  <sheetViews>
    <sheetView view="pageBreakPreview" zoomScale="90" zoomScaleNormal="75" zoomScaleSheetLayoutView="90" workbookViewId="0">
      <selection activeCell="I16" sqref="I16"/>
    </sheetView>
  </sheetViews>
  <sheetFormatPr defaultRowHeight="12.75" x14ac:dyDescent="0.2"/>
  <cols>
    <col min="1" max="1" width="5.42578125" style="8" customWidth="1"/>
    <col min="2" max="2" width="7" style="8" customWidth="1"/>
    <col min="3" max="3" width="45.85546875" style="9" customWidth="1"/>
    <col min="4" max="4" width="11.42578125" style="9" customWidth="1"/>
    <col min="5" max="5" width="10.5703125" style="9" customWidth="1"/>
    <col min="6" max="6" width="8.42578125" style="9" customWidth="1"/>
    <col min="7" max="7" width="10.7109375" style="47" customWidth="1"/>
    <col min="8" max="8" width="21.28515625" style="47" customWidth="1"/>
    <col min="9" max="9" width="29.85546875" style="28" customWidth="1"/>
    <col min="10" max="16384" width="9.140625" style="8"/>
  </cols>
  <sheetData>
    <row r="1" spans="2:53" x14ac:dyDescent="0.2">
      <c r="I1" s="10" t="s">
        <v>122</v>
      </c>
    </row>
    <row r="2" spans="2:53" s="11" customFormat="1" ht="72.75" customHeight="1" x14ac:dyDescent="0.2">
      <c r="B2" s="487" t="s">
        <v>364</v>
      </c>
      <c r="C2" s="487"/>
      <c r="D2" s="487"/>
      <c r="E2" s="487"/>
      <c r="F2" s="487"/>
      <c r="G2" s="487"/>
      <c r="H2" s="487"/>
      <c r="I2" s="487"/>
    </row>
    <row r="3" spans="2:53" ht="35.25" customHeight="1" x14ac:dyDescent="0.2">
      <c r="B3" s="12"/>
      <c r="C3" s="13"/>
      <c r="D3" s="14"/>
      <c r="E3" s="15"/>
      <c r="F3" s="15"/>
      <c r="G3" s="389"/>
      <c r="H3" s="389"/>
      <c r="I3" s="15"/>
    </row>
    <row r="4" spans="2:53" s="46" customFormat="1" ht="67.5" customHeight="1" x14ac:dyDescent="0.2">
      <c r="B4" s="488" t="s">
        <v>53</v>
      </c>
      <c r="C4" s="489" t="s">
        <v>52</v>
      </c>
      <c r="D4" s="488" t="s">
        <v>51</v>
      </c>
      <c r="E4" s="490" t="s">
        <v>50</v>
      </c>
      <c r="F4" s="491"/>
      <c r="G4" s="491"/>
      <c r="H4" s="492"/>
      <c r="I4" s="493" t="s">
        <v>105</v>
      </c>
    </row>
    <row r="5" spans="2:53" s="47" customFormat="1" ht="17.25" customHeight="1" x14ac:dyDescent="0.2">
      <c r="B5" s="488"/>
      <c r="C5" s="489"/>
      <c r="D5" s="488"/>
      <c r="E5" s="494" t="s">
        <v>253</v>
      </c>
      <c r="F5" s="496" t="s">
        <v>254</v>
      </c>
      <c r="G5" s="497"/>
      <c r="H5" s="498"/>
      <c r="I5" s="493"/>
    </row>
    <row r="6" spans="2:53" s="46" customFormat="1" ht="49.5" customHeight="1" x14ac:dyDescent="0.2">
      <c r="B6" s="488"/>
      <c r="C6" s="489"/>
      <c r="D6" s="488"/>
      <c r="E6" s="495"/>
      <c r="F6" s="44" t="s">
        <v>49</v>
      </c>
      <c r="G6" s="324" t="s">
        <v>48</v>
      </c>
      <c r="H6" s="324" t="s">
        <v>104</v>
      </c>
      <c r="I6" s="493"/>
    </row>
    <row r="7" spans="2:53" s="16" customFormat="1" ht="13.5" customHeight="1" x14ac:dyDescent="0.2">
      <c r="B7" s="44">
        <v>1</v>
      </c>
      <c r="C7" s="44">
        <v>2</v>
      </c>
      <c r="D7" s="44">
        <v>3</v>
      </c>
      <c r="E7" s="44">
        <v>4</v>
      </c>
      <c r="F7" s="44">
        <v>5</v>
      </c>
      <c r="G7" s="323">
        <v>6</v>
      </c>
      <c r="H7" s="323">
        <v>7</v>
      </c>
      <c r="I7" s="45">
        <v>8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</row>
    <row r="8" spans="2:53" s="9" customFormat="1" ht="17.25" customHeight="1" x14ac:dyDescent="0.2">
      <c r="B8" s="477" t="s">
        <v>47</v>
      </c>
      <c r="C8" s="478"/>
      <c r="D8" s="478"/>
      <c r="E8" s="478"/>
      <c r="F8" s="478"/>
      <c r="G8" s="478"/>
      <c r="H8" s="478"/>
      <c r="I8" s="479"/>
    </row>
    <row r="9" spans="2:53" s="9" customFormat="1" ht="30" customHeight="1" x14ac:dyDescent="0.2">
      <c r="B9" s="17" t="s">
        <v>46</v>
      </c>
      <c r="C9" s="18" t="s">
        <v>45</v>
      </c>
      <c r="D9" s="54" t="s">
        <v>23</v>
      </c>
      <c r="E9" s="55">
        <v>59</v>
      </c>
      <c r="F9" s="78">
        <v>58.5</v>
      </c>
      <c r="G9" s="329" t="s">
        <v>337</v>
      </c>
      <c r="H9" s="398">
        <f>ROUND(G9/F9*100,1)</f>
        <v>100</v>
      </c>
      <c r="I9" s="30"/>
    </row>
    <row r="10" spans="2:53" s="9" customFormat="1" ht="30" customHeight="1" x14ac:dyDescent="0.2">
      <c r="B10" s="17" t="s">
        <v>44</v>
      </c>
      <c r="C10" s="18" t="s">
        <v>43</v>
      </c>
      <c r="D10" s="54" t="s">
        <v>23</v>
      </c>
      <c r="E10" s="55">
        <v>71</v>
      </c>
      <c r="F10" s="78">
        <v>74.5</v>
      </c>
      <c r="G10" s="329" t="s">
        <v>338</v>
      </c>
      <c r="H10" s="398">
        <f>ROUND(G10/F10*100,1)</f>
        <v>100</v>
      </c>
      <c r="I10" s="30"/>
    </row>
    <row r="11" spans="2:53" s="9" customFormat="1" ht="15" customHeight="1" x14ac:dyDescent="0.2">
      <c r="B11" s="477" t="s">
        <v>42</v>
      </c>
      <c r="C11" s="478"/>
      <c r="D11" s="478"/>
      <c r="E11" s="478"/>
      <c r="F11" s="478"/>
      <c r="G11" s="478"/>
      <c r="H11" s="478"/>
      <c r="I11" s="479"/>
    </row>
    <row r="12" spans="2:53" s="19" customFormat="1" ht="51.75" customHeight="1" x14ac:dyDescent="0.2">
      <c r="B12" s="17" t="s">
        <v>41</v>
      </c>
      <c r="C12" s="18" t="s">
        <v>39</v>
      </c>
      <c r="D12" s="17" t="s">
        <v>23</v>
      </c>
      <c r="E12" s="55">
        <v>96.2</v>
      </c>
      <c r="F12" s="78">
        <v>96.4</v>
      </c>
      <c r="G12" s="329" t="s">
        <v>335</v>
      </c>
      <c r="H12" s="330">
        <f>ROUND(G12/F12*100,1)</f>
        <v>99.8</v>
      </c>
      <c r="I12" s="87" t="s">
        <v>367</v>
      </c>
    </row>
    <row r="13" spans="2:53" s="19" customFormat="1" ht="33" customHeight="1" x14ac:dyDescent="0.2">
      <c r="B13" s="17" t="s">
        <v>40</v>
      </c>
      <c r="C13" s="18" t="s">
        <v>202</v>
      </c>
      <c r="D13" s="17" t="s">
        <v>23</v>
      </c>
      <c r="E13" s="55">
        <v>95.1</v>
      </c>
      <c r="F13" s="78">
        <v>95.3</v>
      </c>
      <c r="G13" s="329" t="s">
        <v>336</v>
      </c>
      <c r="H13" s="398">
        <f>ROUND(G13/F13*100,1)</f>
        <v>100</v>
      </c>
      <c r="I13" s="30"/>
    </row>
    <row r="14" spans="2:53" s="9" customFormat="1" ht="16.5" customHeight="1" x14ac:dyDescent="0.2">
      <c r="B14" s="477" t="s">
        <v>38</v>
      </c>
      <c r="C14" s="478"/>
      <c r="D14" s="478"/>
      <c r="E14" s="478"/>
      <c r="F14" s="478"/>
      <c r="G14" s="478"/>
      <c r="H14" s="478"/>
      <c r="I14" s="479"/>
    </row>
    <row r="15" spans="2:53" s="19" customFormat="1" ht="33" customHeight="1" x14ac:dyDescent="0.2">
      <c r="B15" s="17" t="s">
        <v>37</v>
      </c>
      <c r="C15" s="18" t="s">
        <v>99</v>
      </c>
      <c r="D15" s="17" t="s">
        <v>14</v>
      </c>
      <c r="E15" s="20">
        <v>26</v>
      </c>
      <c r="F15" s="79">
        <v>26</v>
      </c>
      <c r="G15" s="234">
        <v>26</v>
      </c>
      <c r="H15" s="330" t="s">
        <v>71</v>
      </c>
      <c r="I15" s="87" t="s">
        <v>280</v>
      </c>
    </row>
    <row r="16" spans="2:53" s="235" customFormat="1" ht="111" customHeight="1" x14ac:dyDescent="0.2">
      <c r="B16" s="236" t="s">
        <v>97</v>
      </c>
      <c r="C16" s="237" t="s">
        <v>98</v>
      </c>
      <c r="D16" s="236" t="s">
        <v>14</v>
      </c>
      <c r="E16" s="234">
        <v>392</v>
      </c>
      <c r="F16" s="396">
        <v>529</v>
      </c>
      <c r="G16" s="234">
        <v>527</v>
      </c>
      <c r="H16" s="330">
        <f>ROUND(G16/F16*100,1)</f>
        <v>99.6</v>
      </c>
      <c r="I16" s="87" t="s">
        <v>369</v>
      </c>
    </row>
    <row r="17" spans="1:19" s="9" customFormat="1" ht="18" customHeight="1" x14ac:dyDescent="0.2">
      <c r="B17" s="480" t="s">
        <v>107</v>
      </c>
      <c r="C17" s="481"/>
      <c r="D17" s="481"/>
      <c r="E17" s="481"/>
      <c r="F17" s="481"/>
      <c r="G17" s="481"/>
      <c r="H17" s="481"/>
      <c r="I17" s="482"/>
    </row>
    <row r="18" spans="1:19" s="19" customFormat="1" ht="34.5" customHeight="1" x14ac:dyDescent="0.2">
      <c r="B18" s="17" t="s">
        <v>36</v>
      </c>
      <c r="C18" s="21" t="s">
        <v>203</v>
      </c>
      <c r="D18" s="17" t="s">
        <v>14</v>
      </c>
      <c r="E18" s="31">
        <v>46</v>
      </c>
      <c r="F18" s="80">
        <v>48</v>
      </c>
      <c r="G18" s="390">
        <v>48</v>
      </c>
      <c r="H18" s="398">
        <f>ROUND(G18/F18*100,1)</f>
        <v>100</v>
      </c>
      <c r="I18" s="30"/>
    </row>
    <row r="19" spans="1:19" s="230" customFormat="1" ht="15.75" customHeight="1" x14ac:dyDescent="0.2">
      <c r="B19" s="483" t="s">
        <v>130</v>
      </c>
      <c r="C19" s="484"/>
      <c r="D19" s="484"/>
      <c r="E19" s="484"/>
      <c r="F19" s="484"/>
      <c r="G19" s="484"/>
      <c r="H19" s="484"/>
      <c r="I19" s="485"/>
    </row>
    <row r="20" spans="1:19" s="19" customFormat="1" ht="68.25" customHeight="1" x14ac:dyDescent="0.2">
      <c r="B20" s="17" t="s">
        <v>35</v>
      </c>
      <c r="C20" s="21" t="s">
        <v>109</v>
      </c>
      <c r="D20" s="17" t="s">
        <v>14</v>
      </c>
      <c r="E20" s="23" t="s">
        <v>13</v>
      </c>
      <c r="F20" s="397" t="s">
        <v>13</v>
      </c>
      <c r="G20" s="32" t="s">
        <v>13</v>
      </c>
      <c r="H20" s="32" t="s">
        <v>13</v>
      </c>
      <c r="I20" s="32"/>
    </row>
    <row r="21" spans="1:19" s="9" customFormat="1" ht="23.25" customHeight="1" x14ac:dyDescent="0.2">
      <c r="B21" s="480" t="s">
        <v>90</v>
      </c>
      <c r="C21" s="481"/>
      <c r="D21" s="481"/>
      <c r="E21" s="481"/>
      <c r="F21" s="481"/>
      <c r="G21" s="481"/>
      <c r="H21" s="481"/>
      <c r="I21" s="482"/>
      <c r="K21" s="9" t="s">
        <v>147</v>
      </c>
    </row>
    <row r="22" spans="1:19" s="19" customFormat="1" ht="113.25" customHeight="1" x14ac:dyDescent="0.2">
      <c r="B22" s="24" t="s">
        <v>34</v>
      </c>
      <c r="C22" s="25" t="s">
        <v>33</v>
      </c>
      <c r="D22" s="75" t="s">
        <v>14</v>
      </c>
      <c r="E22" s="75">
        <v>11</v>
      </c>
      <c r="F22" s="81">
        <v>24</v>
      </c>
      <c r="G22" s="329" t="s">
        <v>350</v>
      </c>
      <c r="H22" s="330">
        <f>ROUND(G22/F22*100,1)</f>
        <v>95.8</v>
      </c>
      <c r="I22" s="87" t="s">
        <v>368</v>
      </c>
    </row>
    <row r="23" spans="1:19" s="9" customFormat="1" ht="24" customHeight="1" x14ac:dyDescent="0.2">
      <c r="B23" s="480" t="s">
        <v>32</v>
      </c>
      <c r="C23" s="481"/>
      <c r="D23" s="481"/>
      <c r="E23" s="481"/>
      <c r="F23" s="481"/>
      <c r="G23" s="481"/>
      <c r="H23" s="481"/>
      <c r="I23" s="482"/>
    </row>
    <row r="24" spans="1:19" s="19" customFormat="1" ht="50.25" customHeight="1" x14ac:dyDescent="0.2">
      <c r="A24" s="74"/>
      <c r="B24" s="17" t="s">
        <v>31</v>
      </c>
      <c r="C24" s="18" t="s">
        <v>30</v>
      </c>
      <c r="D24" s="17" t="s">
        <v>14</v>
      </c>
      <c r="E24" s="22">
        <v>12</v>
      </c>
      <c r="F24" s="80">
        <v>29</v>
      </c>
      <c r="G24" s="334">
        <v>29</v>
      </c>
      <c r="H24" s="398">
        <f>ROUND(G24/F24*100,1)</f>
        <v>100</v>
      </c>
      <c r="I24" s="87"/>
    </row>
    <row r="25" spans="1:19" s="19" customFormat="1" ht="49.5" customHeight="1" x14ac:dyDescent="0.2">
      <c r="A25" s="74"/>
      <c r="B25" s="17" t="s">
        <v>29</v>
      </c>
      <c r="C25" s="18" t="s">
        <v>112</v>
      </c>
      <c r="D25" s="17" t="s">
        <v>14</v>
      </c>
      <c r="E25" s="27">
        <v>3</v>
      </c>
      <c r="F25" s="82">
        <v>20</v>
      </c>
      <c r="G25" s="335">
        <v>20</v>
      </c>
      <c r="H25" s="398">
        <f t="shared" ref="H25:H29" si="0">ROUND(G25/F25*100,1)</f>
        <v>100</v>
      </c>
      <c r="I25" s="87"/>
    </row>
    <row r="26" spans="1:19" s="19" customFormat="1" ht="50.25" customHeight="1" x14ac:dyDescent="0.2">
      <c r="A26" s="74"/>
      <c r="B26" s="17" t="s">
        <v>28</v>
      </c>
      <c r="C26" s="18" t="s">
        <v>113</v>
      </c>
      <c r="D26" s="17" t="s">
        <v>14</v>
      </c>
      <c r="E26" s="20">
        <v>5</v>
      </c>
      <c r="F26" s="79">
        <v>16</v>
      </c>
      <c r="G26" s="234">
        <v>16</v>
      </c>
      <c r="H26" s="398">
        <f t="shared" si="0"/>
        <v>100</v>
      </c>
      <c r="I26" s="87"/>
    </row>
    <row r="27" spans="1:19" s="19" customFormat="1" ht="39.75" customHeight="1" x14ac:dyDescent="0.2">
      <c r="A27" s="74"/>
      <c r="B27" s="17" t="s">
        <v>27</v>
      </c>
      <c r="C27" s="18" t="s">
        <v>114</v>
      </c>
      <c r="D27" s="17" t="s">
        <v>14</v>
      </c>
      <c r="E27" s="20">
        <v>13</v>
      </c>
      <c r="F27" s="79">
        <v>13</v>
      </c>
      <c r="G27" s="234">
        <v>13</v>
      </c>
      <c r="H27" s="330" t="s">
        <v>71</v>
      </c>
      <c r="I27" s="87" t="s">
        <v>280</v>
      </c>
    </row>
    <row r="28" spans="1:19" s="19" customFormat="1" ht="49.5" customHeight="1" x14ac:dyDescent="0.2">
      <c r="A28" s="74"/>
      <c r="B28" s="24" t="s">
        <v>25</v>
      </c>
      <c r="C28" s="18" t="s">
        <v>115</v>
      </c>
      <c r="D28" s="17" t="s">
        <v>14</v>
      </c>
      <c r="E28" s="20">
        <v>13</v>
      </c>
      <c r="F28" s="79">
        <v>18</v>
      </c>
      <c r="G28" s="234">
        <v>18</v>
      </c>
      <c r="H28" s="398">
        <f t="shared" si="0"/>
        <v>100</v>
      </c>
      <c r="I28" s="87"/>
    </row>
    <row r="29" spans="1:19" s="19" customFormat="1" ht="49.5" customHeight="1" x14ac:dyDescent="0.2">
      <c r="A29" s="74"/>
      <c r="B29" s="17" t="s">
        <v>110</v>
      </c>
      <c r="C29" s="18" t="s">
        <v>116</v>
      </c>
      <c r="D29" s="17" t="s">
        <v>14</v>
      </c>
      <c r="E29" s="27" t="s">
        <v>13</v>
      </c>
      <c r="F29" s="82">
        <v>11</v>
      </c>
      <c r="G29" s="335">
        <v>11</v>
      </c>
      <c r="H29" s="398">
        <f t="shared" si="0"/>
        <v>100</v>
      </c>
      <c r="I29" s="87"/>
    </row>
    <row r="30" spans="1:19" s="19" customFormat="1" ht="39.75" customHeight="1" x14ac:dyDescent="0.2">
      <c r="A30" s="74"/>
      <c r="B30" s="17" t="s">
        <v>111</v>
      </c>
      <c r="C30" s="18" t="s">
        <v>26</v>
      </c>
      <c r="D30" s="17" t="s">
        <v>14</v>
      </c>
      <c r="E30" s="27" t="s">
        <v>13</v>
      </c>
      <c r="F30" s="82" t="s">
        <v>13</v>
      </c>
      <c r="G30" s="27" t="s">
        <v>13</v>
      </c>
      <c r="H30" s="27" t="s">
        <v>13</v>
      </c>
      <c r="I30" s="87"/>
    </row>
    <row r="31" spans="1:19" s="19" customFormat="1" ht="48" customHeight="1" x14ac:dyDescent="0.2">
      <c r="A31" s="74"/>
      <c r="B31" s="17" t="s">
        <v>117</v>
      </c>
      <c r="C31" s="18" t="s">
        <v>24</v>
      </c>
      <c r="D31" s="17" t="s">
        <v>23</v>
      </c>
      <c r="E31" s="27">
        <v>100</v>
      </c>
      <c r="F31" s="82">
        <v>100</v>
      </c>
      <c r="G31" s="27">
        <v>100</v>
      </c>
      <c r="H31" s="391">
        <f t="shared" ref="H31" si="1">ROUND(G31/F31*100,1)</f>
        <v>100</v>
      </c>
      <c r="I31" s="29"/>
    </row>
    <row r="32" spans="1:19" s="40" customFormat="1" ht="21" customHeight="1" x14ac:dyDescent="0.2">
      <c r="B32" s="480" t="s">
        <v>209</v>
      </c>
      <c r="C32" s="481"/>
      <c r="D32" s="481"/>
      <c r="E32" s="481"/>
      <c r="F32" s="481"/>
      <c r="G32" s="481"/>
      <c r="H32" s="481"/>
      <c r="I32" s="482"/>
      <c r="J32" s="39"/>
      <c r="K32" s="39"/>
      <c r="L32" s="39"/>
      <c r="M32" s="39"/>
      <c r="N32" s="39"/>
      <c r="O32" s="39"/>
      <c r="P32" s="39"/>
      <c r="Q32" s="39"/>
      <c r="R32" s="39"/>
      <c r="S32" s="39"/>
    </row>
    <row r="33" spans="1:20" s="43" customFormat="1" ht="30" customHeight="1" x14ac:dyDescent="0.2">
      <c r="B33" s="24" t="s">
        <v>22</v>
      </c>
      <c r="C33" s="25" t="s">
        <v>21</v>
      </c>
      <c r="D33" s="26" t="s">
        <v>20</v>
      </c>
      <c r="E33" s="26" t="s">
        <v>13</v>
      </c>
      <c r="F33" s="81" t="s">
        <v>13</v>
      </c>
      <c r="G33" s="27" t="s">
        <v>13</v>
      </c>
      <c r="H33" s="32" t="s">
        <v>71</v>
      </c>
      <c r="I33" s="30" t="s">
        <v>138</v>
      </c>
      <c r="T33" s="43" t="s">
        <v>134</v>
      </c>
    </row>
    <row r="34" spans="1:20" s="9" customFormat="1" ht="21" customHeight="1" x14ac:dyDescent="0.2">
      <c r="B34" s="477" t="s">
        <v>19</v>
      </c>
      <c r="C34" s="478"/>
      <c r="D34" s="478"/>
      <c r="E34" s="478"/>
      <c r="F34" s="478"/>
      <c r="G34" s="478"/>
      <c r="H34" s="478"/>
      <c r="I34" s="479"/>
    </row>
    <row r="35" spans="1:20" s="102" customFormat="1" ht="28.5" customHeight="1" x14ac:dyDescent="0.2">
      <c r="A35" s="101"/>
      <c r="B35" s="24" t="s">
        <v>18</v>
      </c>
      <c r="C35" s="180" t="s">
        <v>17</v>
      </c>
      <c r="D35" s="24" t="s">
        <v>14</v>
      </c>
      <c r="E35" s="181">
        <v>5</v>
      </c>
      <c r="F35" s="182">
        <v>5</v>
      </c>
      <c r="G35" s="183">
        <v>5</v>
      </c>
      <c r="H35" s="391">
        <f>ROUND(G35/F35*100,1)</f>
        <v>100</v>
      </c>
      <c r="I35" s="183"/>
    </row>
    <row r="36" spans="1:20" s="9" customFormat="1" ht="21.75" customHeight="1" x14ac:dyDescent="0.2">
      <c r="A36" s="74"/>
      <c r="B36" s="477" t="s">
        <v>16</v>
      </c>
      <c r="C36" s="478"/>
      <c r="D36" s="478"/>
      <c r="E36" s="478"/>
      <c r="F36" s="478"/>
      <c r="G36" s="478"/>
      <c r="H36" s="478"/>
      <c r="I36" s="479"/>
    </row>
    <row r="37" spans="1:20" s="102" customFormat="1" ht="20.25" customHeight="1" x14ac:dyDescent="0.2">
      <c r="A37" s="101"/>
      <c r="B37" s="24" t="s">
        <v>15</v>
      </c>
      <c r="C37" s="184" t="s">
        <v>235</v>
      </c>
      <c r="D37" s="26" t="s">
        <v>14</v>
      </c>
      <c r="E37" s="181">
        <v>21</v>
      </c>
      <c r="F37" s="182">
        <v>21</v>
      </c>
      <c r="G37" s="183">
        <v>21</v>
      </c>
      <c r="H37" s="391">
        <f t="shared" ref="H37:H38" si="2">ROUND(G37/F37*100,1)</f>
        <v>100</v>
      </c>
      <c r="I37" s="29"/>
    </row>
    <row r="38" spans="1:20" s="102" customFormat="1" ht="29.25" customHeight="1" x14ac:dyDescent="0.2">
      <c r="A38" s="101"/>
      <c r="B38" s="24" t="s">
        <v>141</v>
      </c>
      <c r="C38" s="21" t="s">
        <v>142</v>
      </c>
      <c r="D38" s="26" t="s">
        <v>14</v>
      </c>
      <c r="E38" s="181">
        <v>9062</v>
      </c>
      <c r="F38" s="182">
        <v>8500</v>
      </c>
      <c r="G38" s="183">
        <v>8851</v>
      </c>
      <c r="H38" s="391">
        <f t="shared" si="2"/>
        <v>104.1</v>
      </c>
      <c r="I38" s="30"/>
    </row>
    <row r="39" spans="1:20" s="19" customFormat="1" ht="21.75" hidden="1" customHeight="1" x14ac:dyDescent="0.2">
      <c r="A39" s="74"/>
      <c r="B39" s="480" t="s">
        <v>210</v>
      </c>
      <c r="C39" s="481"/>
      <c r="D39" s="481"/>
      <c r="E39" s="481"/>
      <c r="F39" s="481"/>
      <c r="G39" s="481"/>
      <c r="H39" s="481"/>
      <c r="I39" s="482"/>
    </row>
    <row r="40" spans="1:20" s="19" customFormat="1" ht="35.25" hidden="1" customHeight="1" x14ac:dyDescent="0.2">
      <c r="A40" s="74"/>
      <c r="B40" s="86" t="s">
        <v>212</v>
      </c>
      <c r="C40" s="88" t="s">
        <v>211</v>
      </c>
      <c r="D40" s="89" t="s">
        <v>14</v>
      </c>
      <c r="E40" s="89" t="s">
        <v>13</v>
      </c>
      <c r="F40" s="89">
        <v>125</v>
      </c>
      <c r="G40" s="86" t="s">
        <v>246</v>
      </c>
      <c r="H40" s="86" t="s">
        <v>247</v>
      </c>
      <c r="I40" s="87"/>
    </row>
    <row r="41" spans="1:20" s="19" customFormat="1" ht="34.5" hidden="1" customHeight="1" x14ac:dyDescent="0.2">
      <c r="A41" s="74"/>
      <c r="B41" s="86" t="s">
        <v>249</v>
      </c>
      <c r="C41" s="88" t="s">
        <v>251</v>
      </c>
      <c r="D41" s="89" t="s">
        <v>14</v>
      </c>
      <c r="E41" s="89" t="s">
        <v>13</v>
      </c>
      <c r="F41" s="89" t="s">
        <v>13</v>
      </c>
      <c r="G41" s="86" t="s">
        <v>13</v>
      </c>
      <c r="H41" s="32" t="s">
        <v>71</v>
      </c>
      <c r="I41" s="30"/>
    </row>
    <row r="42" spans="1:20" s="19" customFormat="1" ht="48.75" hidden="1" customHeight="1" x14ac:dyDescent="0.2">
      <c r="A42" s="74"/>
      <c r="B42" s="86" t="s">
        <v>250</v>
      </c>
      <c r="C42" s="88" t="s">
        <v>252</v>
      </c>
      <c r="D42" s="89" t="s">
        <v>14</v>
      </c>
      <c r="E42" s="89" t="s">
        <v>13</v>
      </c>
      <c r="F42" s="89">
        <v>1</v>
      </c>
      <c r="G42" s="86" t="s">
        <v>46</v>
      </c>
      <c r="H42" s="86" t="s">
        <v>247</v>
      </c>
      <c r="I42" s="87"/>
    </row>
    <row r="43" spans="1:20" s="33" customFormat="1" ht="21.75" customHeight="1" x14ac:dyDescent="0.2">
      <c r="F43" s="34"/>
      <c r="G43" s="392"/>
      <c r="H43" s="392"/>
      <c r="I43" s="35"/>
    </row>
    <row r="44" spans="1:20" s="33" customFormat="1" ht="21" customHeight="1" x14ac:dyDescent="0.2">
      <c r="B44" s="91" t="s">
        <v>89</v>
      </c>
      <c r="C44" s="92"/>
      <c r="D44" s="92"/>
      <c r="E44" s="92"/>
      <c r="F44" s="92"/>
      <c r="G44" s="92"/>
      <c r="H44" s="92"/>
      <c r="I44" s="93"/>
    </row>
    <row r="45" spans="1:20" s="33" customFormat="1" ht="46.5" hidden="1" customHeight="1" x14ac:dyDescent="0.2">
      <c r="B45" s="486" t="s">
        <v>119</v>
      </c>
      <c r="C45" s="486"/>
      <c r="D45" s="486"/>
      <c r="E45" s="486"/>
      <c r="F45" s="486"/>
      <c r="G45" s="486"/>
      <c r="H45" s="486"/>
      <c r="I45" s="486"/>
    </row>
    <row r="46" spans="1:20" s="33" customFormat="1" ht="15" customHeight="1" x14ac:dyDescent="0.2">
      <c r="B46" s="94"/>
      <c r="C46" s="94"/>
      <c r="D46" s="94"/>
      <c r="E46" s="94"/>
      <c r="F46" s="94"/>
      <c r="G46" s="94"/>
      <c r="H46" s="94"/>
      <c r="I46" s="94"/>
    </row>
    <row r="47" spans="1:20" s="36" customFormat="1" x14ac:dyDescent="0.2">
      <c r="B47" s="95"/>
      <c r="C47" s="92"/>
      <c r="D47" s="92"/>
      <c r="E47" s="92"/>
      <c r="F47" s="92"/>
      <c r="G47" s="92"/>
      <c r="H47" s="92"/>
      <c r="I47" s="93"/>
    </row>
    <row r="48" spans="1:20" s="36" customFormat="1" ht="15.75" hidden="1" x14ac:dyDescent="0.25">
      <c r="B48" s="37" t="s">
        <v>132</v>
      </c>
      <c r="C48" s="92"/>
      <c r="D48" s="92"/>
      <c r="E48" s="92"/>
      <c r="F48" s="92"/>
      <c r="G48" s="92"/>
      <c r="H48" s="92"/>
      <c r="I48" s="38" t="s">
        <v>94</v>
      </c>
    </row>
    <row r="49" spans="2:9" s="96" customFormat="1" ht="15.75" x14ac:dyDescent="0.25">
      <c r="B49" s="37" t="s">
        <v>351</v>
      </c>
      <c r="C49" s="97"/>
      <c r="D49" s="97"/>
      <c r="E49" s="97"/>
      <c r="F49" s="97"/>
      <c r="G49" s="97"/>
      <c r="H49" s="97"/>
      <c r="I49" s="38" t="s">
        <v>352</v>
      </c>
    </row>
    <row r="50" spans="2:9" s="36" customFormat="1" x14ac:dyDescent="0.2">
      <c r="B50" s="95"/>
      <c r="C50" s="92"/>
      <c r="D50" s="92"/>
      <c r="E50" s="92"/>
      <c r="F50" s="92"/>
      <c r="G50" s="92"/>
      <c r="H50" s="92"/>
      <c r="I50" s="93"/>
    </row>
    <row r="51" spans="2:9" s="36" customFormat="1" x14ac:dyDescent="0.2">
      <c r="B51" s="95"/>
      <c r="C51" s="92"/>
      <c r="D51" s="92"/>
      <c r="E51" s="92"/>
      <c r="F51" s="92"/>
      <c r="G51" s="92"/>
      <c r="H51" s="92"/>
      <c r="I51" s="93"/>
    </row>
    <row r="52" spans="2:9" s="95" customFormat="1" ht="21.75" customHeight="1" x14ac:dyDescent="0.2">
      <c r="B52" s="98" t="s">
        <v>106</v>
      </c>
      <c r="C52" s="99"/>
      <c r="D52" s="92"/>
      <c r="E52" s="92"/>
      <c r="F52" s="92"/>
      <c r="G52" s="92"/>
      <c r="H52" s="92"/>
      <c r="I52" s="93"/>
    </row>
    <row r="53" spans="2:9" s="95" customFormat="1" ht="21.75" customHeight="1" x14ac:dyDescent="0.2">
      <c r="B53" s="98" t="s">
        <v>137</v>
      </c>
      <c r="C53" s="100"/>
      <c r="D53" s="92"/>
      <c r="E53" s="92"/>
      <c r="F53" s="92"/>
      <c r="G53" s="92"/>
      <c r="H53" s="92"/>
      <c r="I53" s="93"/>
    </row>
    <row r="54" spans="2:9" s="95" customFormat="1" ht="21.75" customHeight="1" x14ac:dyDescent="0.2">
      <c r="B54" s="98" t="s">
        <v>366</v>
      </c>
      <c r="C54" s="100"/>
      <c r="D54" s="92"/>
      <c r="E54" s="92"/>
      <c r="F54" s="92"/>
      <c r="G54" s="92"/>
      <c r="H54" s="92"/>
      <c r="I54" s="93"/>
    </row>
    <row r="55" spans="2:9" s="95" customFormat="1" ht="21.75" customHeight="1" x14ac:dyDescent="0.2">
      <c r="B55" s="98" t="s">
        <v>213</v>
      </c>
      <c r="C55" s="100"/>
      <c r="D55" s="92"/>
      <c r="E55" s="92"/>
      <c r="F55" s="92"/>
      <c r="G55" s="92"/>
      <c r="H55" s="92"/>
      <c r="I55" s="93"/>
    </row>
    <row r="56" spans="2:9" s="95" customFormat="1" ht="21.75" customHeight="1" x14ac:dyDescent="0.2">
      <c r="B56" s="98" t="s">
        <v>95</v>
      </c>
      <c r="C56" s="100"/>
      <c r="D56" s="92"/>
      <c r="E56" s="92"/>
      <c r="F56" s="92"/>
      <c r="G56" s="92"/>
      <c r="H56" s="92"/>
      <c r="I56" s="93"/>
    </row>
    <row r="57" spans="2:9" s="36" customFormat="1" x14ac:dyDescent="0.2">
      <c r="B57" s="95"/>
      <c r="C57" s="92"/>
      <c r="D57" s="92"/>
      <c r="E57" s="92"/>
      <c r="F57" s="92"/>
      <c r="G57" s="92"/>
      <c r="H57" s="92"/>
      <c r="I57" s="93"/>
    </row>
    <row r="58" spans="2:9" s="36" customFormat="1" x14ac:dyDescent="0.2">
      <c r="C58" s="33"/>
      <c r="D58" s="33"/>
      <c r="E58" s="33"/>
      <c r="F58" s="33"/>
      <c r="G58" s="392"/>
      <c r="H58" s="392"/>
      <c r="I58" s="35"/>
    </row>
    <row r="59" spans="2:9" s="36" customFormat="1" x14ac:dyDescent="0.2">
      <c r="C59" s="33"/>
      <c r="D59" s="33"/>
      <c r="E59" s="33"/>
      <c r="F59" s="33"/>
      <c r="G59" s="392"/>
      <c r="H59" s="392"/>
      <c r="I59" s="35"/>
    </row>
    <row r="60" spans="2:9" s="36" customFormat="1" x14ac:dyDescent="0.2">
      <c r="C60" s="33"/>
      <c r="D60" s="33"/>
      <c r="E60" s="33"/>
      <c r="F60" s="33"/>
      <c r="G60" s="392"/>
      <c r="H60" s="392"/>
      <c r="I60" s="35"/>
    </row>
    <row r="61" spans="2:9" s="36" customFormat="1" x14ac:dyDescent="0.2">
      <c r="C61" s="33"/>
      <c r="D61" s="33"/>
      <c r="E61" s="33"/>
      <c r="F61" s="33"/>
      <c r="G61" s="392"/>
      <c r="H61" s="392"/>
      <c r="I61" s="35"/>
    </row>
    <row r="62" spans="2:9" s="36" customFormat="1" x14ac:dyDescent="0.2">
      <c r="C62" s="33"/>
      <c r="D62" s="33"/>
      <c r="E62" s="33"/>
      <c r="F62" s="33"/>
      <c r="G62" s="392"/>
      <c r="H62" s="392"/>
      <c r="I62" s="35"/>
    </row>
    <row r="63" spans="2:9" s="36" customFormat="1" x14ac:dyDescent="0.2">
      <c r="C63" s="33"/>
      <c r="D63" s="33"/>
      <c r="E63" s="33"/>
      <c r="F63" s="33"/>
      <c r="G63" s="392"/>
      <c r="H63" s="392"/>
      <c r="I63" s="35"/>
    </row>
    <row r="64" spans="2:9" s="36" customFormat="1" x14ac:dyDescent="0.2">
      <c r="C64" s="33"/>
      <c r="D64" s="33"/>
      <c r="E64" s="33"/>
      <c r="F64" s="33"/>
      <c r="G64" s="392"/>
      <c r="H64" s="392"/>
      <c r="I64" s="35"/>
    </row>
    <row r="65" spans="3:9" s="36" customFormat="1" x14ac:dyDescent="0.2">
      <c r="C65" s="33"/>
      <c r="D65" s="33"/>
      <c r="E65" s="33"/>
      <c r="F65" s="33"/>
      <c r="G65" s="392"/>
      <c r="H65" s="392"/>
      <c r="I65" s="35"/>
    </row>
    <row r="66" spans="3:9" s="36" customFormat="1" x14ac:dyDescent="0.2">
      <c r="C66" s="33"/>
      <c r="D66" s="33"/>
      <c r="E66" s="33"/>
      <c r="F66" s="33"/>
      <c r="G66" s="392"/>
      <c r="H66" s="392"/>
      <c r="I66" s="35"/>
    </row>
    <row r="67" spans="3:9" s="36" customFormat="1" x14ac:dyDescent="0.2">
      <c r="C67" s="33"/>
      <c r="D67" s="33"/>
      <c r="E67" s="33"/>
      <c r="F67" s="33"/>
      <c r="G67" s="392"/>
      <c r="H67" s="392"/>
      <c r="I67" s="35"/>
    </row>
    <row r="68" spans="3:9" s="36" customFormat="1" x14ac:dyDescent="0.2">
      <c r="C68" s="33"/>
      <c r="D68" s="33"/>
      <c r="E68" s="33"/>
      <c r="F68" s="33"/>
      <c r="G68" s="392"/>
      <c r="H68" s="392"/>
      <c r="I68" s="35"/>
    </row>
    <row r="69" spans="3:9" s="36" customFormat="1" x14ac:dyDescent="0.2">
      <c r="C69" s="33"/>
      <c r="D69" s="33"/>
      <c r="E69" s="33"/>
      <c r="F69" s="33"/>
      <c r="G69" s="392"/>
      <c r="H69" s="392"/>
      <c r="I69" s="35"/>
    </row>
  </sheetData>
  <mergeCells count="20">
    <mergeCell ref="B8:I8"/>
    <mergeCell ref="B2:I2"/>
    <mergeCell ref="B4:B6"/>
    <mergeCell ref="C4:C6"/>
    <mergeCell ref="D4:D6"/>
    <mergeCell ref="E4:H4"/>
    <mergeCell ref="I4:I6"/>
    <mergeCell ref="E5:E6"/>
    <mergeCell ref="F5:H5"/>
    <mergeCell ref="B11:I11"/>
    <mergeCell ref="B14:I14"/>
    <mergeCell ref="B17:I17"/>
    <mergeCell ref="B19:I19"/>
    <mergeCell ref="B45:I45"/>
    <mergeCell ref="B21:I21"/>
    <mergeCell ref="B23:I23"/>
    <mergeCell ref="B32:I32"/>
    <mergeCell ref="B34:I34"/>
    <mergeCell ref="B36:I36"/>
    <mergeCell ref="B39:I39"/>
  </mergeCells>
  <printOptions horizontalCentered="1"/>
  <pageMargins left="0.39370078740157483" right="0.15748031496062992" top="0.47244094488188981" bottom="0.35433070866141736" header="0" footer="0"/>
  <pageSetup paperSize="9" scale="69" firstPageNumber="163" fitToHeight="3" orientation="portrait" r:id="rId1"/>
  <headerFooter scaleWithDoc="0"/>
  <ignoredErrors>
    <ignoredError sqref="B9:B10" numberStoredAsText="1"/>
    <ignoredError sqref="B17:I17 C32:I32 B18 B15:D15 B16 B31 D31 D16 B34:I34 B33:D33 G33:H33 B36:I36 B35 I35 B37 H37 D37 H38 D18 H31 D35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Табл1</vt:lpstr>
      <vt:lpstr>Табл2</vt:lpstr>
      <vt:lpstr>Табл3</vt:lpstr>
      <vt:lpstr>Табл1!Заголовки_для_печати</vt:lpstr>
      <vt:lpstr>Табл2!Заголовки_для_печати</vt:lpstr>
      <vt:lpstr>Табл3!Заголовки_для_печати</vt:lpstr>
      <vt:lpstr>Табл1!Область_печати</vt:lpstr>
      <vt:lpstr>Табл2!Область_печати</vt:lpstr>
      <vt:lpstr>Табл3!Область_печати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405-5</dc:creator>
  <cp:lastModifiedBy>Шацких О.Ю.</cp:lastModifiedBy>
  <cp:lastPrinted>2019-02-04T07:50:24Z</cp:lastPrinted>
  <dcterms:created xsi:type="dcterms:W3CDTF">2014-04-07T08:16:01Z</dcterms:created>
  <dcterms:modified xsi:type="dcterms:W3CDTF">2019-05-21T08:56:37Z</dcterms:modified>
</cp:coreProperties>
</file>