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5" windowWidth="14805" windowHeight="6570" tabRatio="817" activeTab="5"/>
  </bookViews>
  <sheets>
    <sheet name="Приложение 1" sheetId="2" r:id="rId1"/>
    <sheet name="Приложение 2" sheetId="1" r:id="rId2"/>
    <sheet name="Приложение 3 " sheetId="10" r:id="rId3"/>
    <sheet name="Приложение 4" sheetId="21" r:id="rId4"/>
    <sheet name="Приложение 5" sheetId="5" r:id="rId5"/>
    <sheet name="Приложение 6" sheetId="7" r:id="rId6"/>
    <sheet name="Приложение 7" sheetId="14" r:id="rId7"/>
    <sheet name="Приложение 8" sheetId="13" r:id="rId8"/>
    <sheet name="Приложение 9" sheetId="18" r:id="rId9"/>
    <sheet name="Приложение 10" sheetId="19" r:id="rId10"/>
    <sheet name="Приложение 11" sheetId="20" r:id="rId11"/>
  </sheets>
  <definedNames>
    <definedName name="_xlnm._FilterDatabase" localSheetId="10" hidden="1">'Приложение 11'!$A$21:$B$348</definedName>
    <definedName name="_xlnm._FilterDatabase" localSheetId="1" hidden="1">'Приложение 2'!$A$10:$K$48</definedName>
    <definedName name="_xlnm._FilterDatabase" localSheetId="4" hidden="1">'Приложение 5'!$A$82:$B$82</definedName>
    <definedName name="_xlnm._FilterDatabase" localSheetId="5" hidden="1">'Приложение 6'!$A$21:$D$114</definedName>
    <definedName name="_xlnm._FilterDatabase" localSheetId="6" hidden="1">'Приложение 7'!$A$19:$B$45</definedName>
    <definedName name="Constr" localSheetId="3">'Приложение 4'!#REF!</definedName>
    <definedName name="FOT" localSheetId="3">'Приложение 4'!$C$10</definedName>
    <definedName name="Ind" localSheetId="3">'Приложение 4'!#REF!</definedName>
    <definedName name="Obj" localSheetId="3">'Приложение 4'!#REF!</definedName>
    <definedName name="Obosn" localSheetId="3">'Приложение 4'!$C$1</definedName>
    <definedName name="SmPr" localSheetId="3">'Приложение 4'!$C$2</definedName>
    <definedName name="_xlnm.Print_Titles" localSheetId="0">'Приложение 1'!$18:$18</definedName>
    <definedName name="_xlnm.Print_Titles" localSheetId="9">'Приложение 10'!$11:$11</definedName>
    <definedName name="_xlnm.Print_Titles" localSheetId="10">'Приложение 11'!$18:$18</definedName>
    <definedName name="_xlnm.Print_Titles" localSheetId="1">'Приложение 2'!$16:$16</definedName>
    <definedName name="_xlnm.Print_Titles" localSheetId="2">'Приложение 3 '!$19:$19</definedName>
    <definedName name="_xlnm.Print_Titles" localSheetId="3">'Приложение 4'!$15:$15</definedName>
    <definedName name="_xlnm.Print_Titles" localSheetId="4">'Приложение 5'!$17:$17</definedName>
    <definedName name="_xlnm.Print_Titles" localSheetId="5">'Приложение 6'!$20:$20</definedName>
    <definedName name="_xlnm.Print_Titles" localSheetId="6">'Приложение 7'!$18:$18</definedName>
    <definedName name="_xlnm.Print_Titles" localSheetId="7">'Приложение 8'!$20:$20</definedName>
    <definedName name="_xlnm.Print_Titles" localSheetId="8">'Приложение 9'!$14:$14</definedName>
    <definedName name="_xlnm.Print_Area" localSheetId="0">'Приложение 1'!$A$1:$L$30</definedName>
    <definedName name="_xlnm.Print_Area" localSheetId="9">'Приложение 10'!$A$1:$B$97</definedName>
    <definedName name="_xlnm.Print_Area" localSheetId="10">'Приложение 11'!$A$1:$B$348</definedName>
    <definedName name="_xlnm.Print_Area" localSheetId="1">'Приложение 2'!$A$1:$K$55</definedName>
    <definedName name="_xlnm.Print_Area" localSheetId="2">'Приложение 3 '!$A$1:$K$53</definedName>
    <definedName name="_xlnm.Print_Area" localSheetId="4">'Приложение 5'!$A$1:$B$465</definedName>
    <definedName name="_xlnm.Print_Area" localSheetId="5">'Приложение 6'!$A$1:$B$119</definedName>
    <definedName name="_xlnm.Print_Area" localSheetId="6">'Приложение 7'!$A$1:$B$48</definedName>
    <definedName name="_xlnm.Print_Area" localSheetId="7">'Приложение 8'!$A$1:$B$35</definedName>
  </definedNames>
  <calcPr calcId="145621"/>
</workbook>
</file>

<file path=xl/calcChain.xml><?xml version="1.0" encoding="utf-8"?>
<calcChain xmlns="http://schemas.openxmlformats.org/spreadsheetml/2006/main">
  <c r="F17" i="21" l="1"/>
  <c r="F18" i="21"/>
  <c r="F19" i="21"/>
  <c r="F20" i="21"/>
  <c r="F21" i="21"/>
  <c r="F22" i="21"/>
  <c r="F23" i="21"/>
  <c r="F24" i="21"/>
  <c r="F25" i="21"/>
  <c r="F26" i="21"/>
  <c r="F27" i="21"/>
  <c r="F29" i="21"/>
  <c r="F30" i="21"/>
  <c r="F31" i="21"/>
  <c r="F32" i="21"/>
  <c r="F33" i="21"/>
  <c r="F34" i="21"/>
  <c r="F36" i="21"/>
  <c r="F37" i="21"/>
  <c r="F38" i="21"/>
  <c r="F39" i="21"/>
  <c r="F40" i="21"/>
  <c r="F41" i="21"/>
  <c r="F42" i="21"/>
  <c r="F44" i="21"/>
  <c r="F45" i="21"/>
  <c r="F46" i="21"/>
  <c r="F47" i="21"/>
  <c r="F48" i="21"/>
  <c r="F49" i="21"/>
  <c r="F50" i="21"/>
  <c r="F51" i="21"/>
  <c r="F52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2" i="21"/>
  <c r="F74" i="21"/>
  <c r="F75" i="21"/>
  <c r="F76" i="21"/>
  <c r="F77" i="21"/>
  <c r="F78" i="21"/>
  <c r="F79" i="21"/>
  <c r="F80" i="21"/>
  <c r="F81" i="21"/>
  <c r="F82" i="21"/>
  <c r="F83" i="21"/>
  <c r="F84" i="21"/>
  <c r="F86" i="21"/>
  <c r="F87" i="21"/>
  <c r="F88" i="21"/>
  <c r="F89" i="21"/>
  <c r="F90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</calcChain>
</file>

<file path=xl/sharedStrings.xml><?xml version="1.0" encoding="utf-8"?>
<sst xmlns="http://schemas.openxmlformats.org/spreadsheetml/2006/main" count="1831" uniqueCount="1457">
  <si>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</si>
  <si>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</si>
  <si>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</si>
  <si>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</si>
  <si>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</si>
  <si>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</si>
  <si>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</si>
  <si>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</si>
  <si>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</si>
  <si>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</si>
  <si>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</si>
  <si>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</si>
  <si>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</si>
  <si>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«Благоустройство дворовых территорий многоквартирных домов»</t>
  </si>
  <si>
    <t>Основное мероприятие 2</t>
  </si>
  <si>
    <t>«Благоустройство общественных территорий»</t>
  </si>
  <si>
    <t>Основное мероприятие 3</t>
  </si>
  <si>
    <t>«Создание, восстановление и реконструкция объектов централизованной (нецентрализованной) системы холодного водоснабжения»</t>
  </si>
  <si>
    <t>Управление строительной политики</t>
  </si>
  <si>
    <t>«Формирование современной городской среды на территории городского округа город Воронеж на 2018 – 2022 годы»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</si>
  <si>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</si>
  <si>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</si>
  <si>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</si>
  <si>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</si>
  <si>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</t>
  </si>
  <si>
    <t xml:space="preserve"> на 2018 – 2022 годы»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</si>
  <si>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</si>
  <si>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</si>
  <si>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</si>
  <si>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</si>
  <si>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</si>
  <si>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</si>
  <si>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</si>
  <si>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</si>
  <si>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</si>
  <si>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</si>
  <si>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</si>
  <si>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1.1.</t>
  </si>
  <si>
    <t>Количество благоустроенных дворовых территорий многоквартирных домов</t>
  </si>
  <si>
    <t>-</t>
  </si>
  <si>
    <t>Ед.</t>
  </si>
  <si>
    <t>2.1.</t>
  </si>
  <si>
    <t>Количество благоустроенных общественных территорий</t>
  </si>
  <si>
    <t>3.1.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</si>
  <si>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</si>
  <si>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</si>
  <si>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и их значениях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</si>
  <si>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</si>
  <si>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</si>
  <si>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</si>
  <si>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</si>
  <si>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</si>
  <si>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</si>
  <si>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</si>
  <si>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</si>
  <si>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</si>
  <si>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</si>
  <si>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</si>
  <si>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</si>
  <si>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</si>
  <si>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</si>
  <si>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</si>
  <si>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</si>
  <si>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</si>
  <si>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</si>
  <si>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</si>
  <si>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</si>
  <si>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</si>
  <si>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</si>
  <si>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</si>
  <si>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</si>
  <si>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</si>
  <si>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</si>
  <si>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</si>
  <si>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</si>
  <si>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</si>
  <si>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</si>
  <si>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</si>
  <si>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</si>
  <si>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</si>
  <si>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</si>
  <si>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</si>
  <si>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</si>
  <si>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</si>
  <si>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</si>
  <si>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</si>
  <si>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</si>
  <si>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</si>
  <si>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</si>
  <si>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</si>
  <si>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</si>
  <si>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</si>
  <si>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</si>
  <si>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</si>
  <si>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</si>
  <si>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</si>
  <si>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</si>
  <si>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Приложение № 4</t>
  </si>
  <si>
    <t>ул. Броневая, д. 3а</t>
  </si>
  <si>
    <t>ул. Войкова, д. 19</t>
  </si>
  <si>
    <t>ул. Кольцовская, д. 37/2</t>
  </si>
  <si>
    <t>ул. 121 Стрелковой дивизии, д. 52, 54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</si>
  <si>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</si>
  <si>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</si>
  <si>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</si>
  <si>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</si>
  <si>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</si>
  <si>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</si>
  <si>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</si>
  <si>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</si>
  <si>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</si>
  <si>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</si>
  <si>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</si>
  <si>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</si>
  <si>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</si>
  <si>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</si>
  <si>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</si>
  <si>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</si>
  <si>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</si>
  <si>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</si>
  <si>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</si>
  <si>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</si>
  <si>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</si>
  <si>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</si>
  <si>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</si>
  <si>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</si>
  <si>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</si>
  <si>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</si>
  <si>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</si>
  <si>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</si>
  <si>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</si>
  <si>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</si>
  <si>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</si>
  <si>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</si>
  <si>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</si>
  <si>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Лесной массив, д. 2а</t>
  </si>
  <si>
    <t>ул. Переверткина, д. 48</t>
  </si>
  <si>
    <t>Ленинский пр-кт, д. 181</t>
  </si>
  <si>
    <t xml:space="preserve"> ул. 25 Января, д. 28</t>
  </si>
  <si>
    <t>Ленинский пр-кт, д. 179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</si>
  <si>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</si>
  <si>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</si>
  <si>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</si>
  <si>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</si>
  <si>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</si>
  <si>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</si>
  <si>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</si>
  <si>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 xml:space="preserve">Ленинский пр-кт, д. 144а </t>
  </si>
  <si>
    <t>ул. З. Космодемьянской, д. 15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</si>
  <si>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</si>
  <si>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</si>
  <si>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</si>
  <si>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</si>
  <si>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</si>
  <si>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Богдана Хмельницкого, д. 56б</t>
  </si>
  <si>
    <t>ул. Остужева, д. 24</t>
  </si>
  <si>
    <t>ул. Электроворная, д. 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</si>
  <si>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</si>
  <si>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</si>
  <si>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</si>
  <si>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</si>
  <si>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</si>
  <si>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</si>
  <si>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ул. 60 лет ВЛКСМ, д. 11, 13, 15</t>
  </si>
  <si>
    <t>пр-кт Труда, д. 31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</si>
  <si>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</si>
  <si>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</si>
  <si>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</si>
  <si>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</si>
  <si>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</si>
  <si>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</si>
  <si>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</si>
  <si>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</si>
  <si>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</si>
  <si>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</si>
  <si>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</si>
  <si>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</si>
  <si>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</si>
  <si>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</si>
  <si>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</si>
  <si>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</si>
  <si>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</si>
  <si>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</si>
  <si>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</si>
  <si>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91, 91а</t>
  </si>
  <si>
    <t>ул. Владимира Невского, д. 35</t>
  </si>
  <si>
    <t>ул. Шишкова, д. 57</t>
  </si>
  <si>
    <t>ул. 45 Стрелковой Дивизии, д. 273</t>
  </si>
  <si>
    <t>ул. Владимира Невского, д. 1А, 1АВ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</si>
  <si>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</si>
  <si>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</si>
  <si>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</si>
  <si>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</si>
  <si>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</si>
  <si>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</si>
  <si>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</si>
  <si>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</si>
  <si>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</si>
  <si>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</si>
  <si>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</si>
  <si>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</si>
  <si>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</si>
  <si>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</si>
  <si>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</si>
  <si>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</si>
  <si>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</si>
  <si>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</si>
  <si>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45 Стрелковой Дивизии, д. 285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</si>
  <si>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</si>
  <si>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</si>
  <si>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</si>
  <si>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</si>
  <si>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</si>
  <si>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</si>
  <si>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</si>
  <si>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</si>
  <si>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</si>
  <si>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</si>
  <si>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</si>
  <si>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45 Стрелковой Дивизии, д. 283</t>
  </si>
  <si>
    <t>ул. 9 Января, д. 128</t>
  </si>
  <si>
    <t>ул. Беговая, д. 203а</t>
  </si>
  <si>
    <t>ул. Новгородская, д. 127</t>
  </si>
  <si>
    <t>ул. 60 лет ВЛКСМ, д. 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</si>
  <si>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</si>
  <si>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</si>
  <si>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</si>
  <si>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</si>
  <si>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</si>
  <si>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Торпедо, д. 17а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</si>
  <si>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</si>
  <si>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</si>
  <si>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</si>
  <si>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</si>
  <si>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</si>
  <si>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</si>
  <si>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</si>
  <si>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</si>
  <si>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</si>
  <si>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</si>
  <si>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</si>
  <si>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Владимира Невского, д. 15а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</si>
  <si>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</si>
  <si>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</si>
  <si>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</si>
  <si>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</si>
  <si>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</si>
  <si>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</si>
  <si>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</si>
  <si>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</si>
  <si>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60 лет ВЛКСМ, д. 5</t>
  </si>
  <si>
    <t>ул. Хользунова, д. 117</t>
  </si>
  <si>
    <t>ул. Хользунова, д. 5</t>
  </si>
  <si>
    <t>Московский пр-кт, д. 175</t>
  </si>
  <si>
    <t>ул. Хользунова, д. 102в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</si>
  <si>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</si>
  <si>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</si>
  <si>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</si>
  <si>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</si>
  <si>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Ростовская, д. 34</t>
  </si>
  <si>
    <t>ул. Циолковского, д. 13</t>
  </si>
  <si>
    <t>ул. Туполева, д. 23</t>
  </si>
  <si>
    <t>ул. Ленинградская, д. 55</t>
  </si>
  <si>
    <t>ул. Героев Стратосферы, д. 4
ул. Меркулова, 2</t>
  </si>
  <si>
    <t>ул. Волгоградская, д. 51</t>
  </si>
  <si>
    <t>Ленинский пр-кт, д. 22/2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</si>
  <si>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</si>
  <si>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</si>
  <si>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</si>
  <si>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</si>
  <si>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</si>
  <si>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</si>
  <si>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</si>
  <si>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</si>
  <si>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</si>
  <si>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</si>
  <si>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</si>
  <si>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</si>
  <si>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Писарева, д. 19а</t>
  </si>
  <si>
    <t>ул. Волжская, д. 15</t>
  </si>
  <si>
    <t>ул. Ростовская, д. 52/3</t>
  </si>
  <si>
    <t>ул. Рижская, д. 10</t>
  </si>
  <si>
    <t>ул. Новосибирская, д. 17</t>
  </si>
  <si>
    <t>ул. Костромская, д. 32</t>
  </si>
  <si>
    <t>ул. Писарева, д. 17б</t>
  </si>
  <si>
    <t>Ленинский пр-кт, д. 6/2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</si>
  <si>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</si>
  <si>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</si>
  <si>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</si>
  <si>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</si>
  <si>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</si>
  <si>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</si>
  <si>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</si>
  <si>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</si>
  <si>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</si>
  <si>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</si>
  <si>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</si>
  <si>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</si>
  <si>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</si>
  <si>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</si>
  <si>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</si>
  <si>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</si>
  <si>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</si>
  <si>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</si>
  <si>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</si>
  <si>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</si>
  <si>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</si>
  <si>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</si>
  <si>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</si>
  <si>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</si>
  <si>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</si>
  <si>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</si>
  <si>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</si>
  <si>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</si>
  <si>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</si>
  <si>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</si>
  <si>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</si>
  <si>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</si>
  <si>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</si>
  <si>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</si>
  <si>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</si>
  <si>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</si>
  <si>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</si>
  <si>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</si>
  <si>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</si>
  <si>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</si>
  <si>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</si>
  <si>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</si>
  <si>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</si>
  <si>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</si>
  <si>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121 Стрелковой дивизии, д. 4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</si>
  <si>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</si>
  <si>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</si>
  <si>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</si>
  <si>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</si>
  <si>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</si>
  <si>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</si>
  <si>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</si>
  <si>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</si>
  <si>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</si>
  <si>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</si>
  <si>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</si>
  <si>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</si>
  <si>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</si>
  <si>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</si>
  <si>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</si>
  <si>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</si>
  <si>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</si>
  <si>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</si>
  <si>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</si>
  <si>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</si>
  <si>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</si>
  <si>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</si>
  <si>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</si>
  <si>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Путиловская, д. 13а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</si>
  <si>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</si>
  <si>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</si>
  <si>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</si>
  <si>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</si>
  <si>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</si>
  <si>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</si>
  <si>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</si>
  <si>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</si>
  <si>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</si>
  <si>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</si>
  <si>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</si>
  <si>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</si>
  <si>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</si>
  <si>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</si>
  <si>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пр-кт Патриотов, д. 8а</t>
  </si>
  <si>
    <t>ул. Героев Сибиряков, д. 81</t>
  </si>
  <si>
    <t>ул. Домостроителей, д. 45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</si>
  <si>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</si>
  <si>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</si>
  <si>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</si>
  <si>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</si>
  <si>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ул. 232 Стрелковой Дивизии, д. 27</t>
  </si>
  <si>
    <t>ул. 232 Стрелковой Дивизии, д. 45</t>
  </si>
  <si>
    <t>ул. Южно-Морасвкая, д. 10</t>
  </si>
  <si>
    <t>пр-кт Патриотов, д. 6</t>
  </si>
  <si>
    <t>ул. Юлюса Янониса, д. 11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</si>
  <si>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</si>
  <si>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</si>
  <si>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</si>
  <si>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</si>
  <si>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</si>
  <si>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</si>
  <si>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</si>
  <si>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</si>
  <si>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</si>
  <si>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</si>
  <si>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232 Стрелковой Дивизии, д. 37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</si>
  <si>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</si>
  <si>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</si>
  <si>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</si>
  <si>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</si>
  <si>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</si>
  <si>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</si>
  <si>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</si>
  <si>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232 Стрелковой Дивизии, д. 17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</si>
  <si>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</si>
  <si>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</si>
  <si>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</si>
  <si>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</si>
  <si>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</si>
  <si>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</si>
  <si>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</si>
  <si>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</si>
  <si>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</si>
  <si>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</si>
  <si>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</si>
  <si>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</si>
  <si>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ул. 9 Января, д. 191а, 191б</t>
  </si>
  <si>
    <t>площадь, прилегающая к многофункциональному торговому комплексу по адресу: ул. Тепличная, 4а</t>
  </si>
  <si>
    <t>территория, прилегающая к Храму святителя Антония по адресу: ул. Берег реки Дон, д.22а</t>
  </si>
  <si>
    <t>территория, прилегающая к многокартирному дому по адресу ул. Курчатова, д. 16</t>
  </si>
  <si>
    <t>Литературный парк</t>
  </si>
  <si>
    <t>бульвар Индустриальный</t>
  </si>
  <si>
    <t>пешеходная зона у многоквартирных домов по адресу: ул. Фридриха Энгельса, д. 10, 12</t>
  </si>
  <si>
    <t>зона отдыха, прилегающая к набережной по ул. Максима Горького</t>
  </si>
  <si>
    <t>зона отдыха, прилегающая к Петровской набережной</t>
  </si>
  <si>
    <t>сквер, расположенный перед многоквартирным домом по адресу ул. Ю.Моравская, д. 22</t>
  </si>
  <si>
    <t>территория, прилегающая к многокартирным жилым домам, расположенным по адресу: ул. Тепличная, 8, 10, 14</t>
  </si>
  <si>
    <t xml:space="preserve">зона отдыха, прилегающая к Адмиралтейской набережной </t>
  </si>
  <si>
    <t>№ пп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</si>
  <si>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</si>
  <si>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</si>
  <si>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</si>
  <si>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</si>
  <si>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Разборка покрытий и оснований</t>
  </si>
  <si>
    <t>Разборка покрытий и оснований: щебеночных</t>
  </si>
  <si>
    <t>Разборка покрытий и оснований: цементно-бетонных</t>
  </si>
  <si>
    <t>100 м</t>
  </si>
  <si>
    <t>Разборка бортовых камней: на щебеночном основании</t>
  </si>
  <si>
    <t>ТЕРр68-12-5</t>
  </si>
  <si>
    <t>ТЕРр68-12-7</t>
  </si>
  <si>
    <t>Снятие деформированных асфальтобетонных покрытий самоходными холодными фрезами с шириной фрезерования 500-1000 мм и толщиной слоя: до 50 мм</t>
  </si>
  <si>
    <t>ТЕРр68-13-2</t>
  </si>
  <si>
    <t>Разборка асфальтобетонных покрытий тротуаров толщиной до 4 см: с помощью молотков отбойных пневматических</t>
  </si>
  <si>
    <t>ТЕРр68-20-1</t>
  </si>
  <si>
    <t>Разборка тротуаров и дорожек из плит с их отноской и укладкой в штабель</t>
  </si>
  <si>
    <t>Земляные работы</t>
  </si>
  <si>
    <t>ТЕР01-01-013-08</t>
  </si>
  <si>
    <t>ТЕР01-01-014-05</t>
  </si>
  <si>
    <t>ТЕР01-02-057-02</t>
  </si>
  <si>
    <t>Разработка грунта вручную в траншеях глубиной до 2 м без креплений с откосами, группа грунтов: 2</t>
  </si>
  <si>
    <t>ТЕР01-02-061-01</t>
  </si>
  <si>
    <t>Засыпка вручную траншей, пазух котлованов и ям, группа грунтов: 1</t>
  </si>
  <si>
    <t>Устройство оснований и покрытий, установка бортовых камней</t>
  </si>
  <si>
    <t>Устройство выравнивающего слоя из асфальтобетонной смеси: без применения укладчиков асфальтобетона</t>
  </si>
  <si>
    <t>100 т смеси</t>
  </si>
  <si>
    <t>ТЕР27-04-001-01</t>
  </si>
  <si>
    <t>Устройство подстилающих и выравнивающих слоев оснований: из песка</t>
  </si>
  <si>
    <t>ТЕР27-04-001-04</t>
  </si>
  <si>
    <t>Устройство подстилающих и выравнивающих слоев оснований: из щебня</t>
  </si>
  <si>
    <t>ТЕР27-04-007-01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</si>
  <si>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</si>
  <si>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</si>
  <si>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</si>
  <si>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</si>
  <si>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</si>
  <si>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</si>
  <si>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</si>
  <si>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На каждые 0,5 см изменения толщины покрытия добавлять или исключать: к расценке 27-06-020-01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</si>
  <si>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</si>
  <si>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</si>
  <si>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</si>
  <si>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</si>
  <si>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</si>
  <si>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</si>
  <si>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</si>
  <si>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</si>
  <si>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</si>
  <si>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</si>
  <si>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ТЕР27-02-010-02</t>
  </si>
  <si>
    <t>Установка бортовых камней бетонных: при других видах покрытий</t>
  </si>
  <si>
    <t>100 м бортового камня</t>
  </si>
  <si>
    <t>Устройство освещения</t>
  </si>
  <si>
    <t>ТЕР33-04-003-01</t>
  </si>
  <si>
    <t>Установка железобетонных опор ВЛ 0,38; 6-10 кВ с траверсами без приставок: одностоечных</t>
  </si>
  <si>
    <t>1 опора</t>
  </si>
  <si>
    <t>ТЕР33-04-017-01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</si>
  <si>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</si>
  <si>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</si>
  <si>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100 м кабеля</t>
  </si>
  <si>
    <t>1 шт.</t>
  </si>
  <si>
    <t>ТЕРм08-02-158-14</t>
  </si>
  <si>
    <t>ТЕРм08-02-363-01</t>
  </si>
  <si>
    <t>Кронштейны специальные на опорах для светильников сварные металлические, количество рожков: 1</t>
  </si>
  <si>
    <t>ТЕРм08-02-363-02</t>
  </si>
  <si>
    <t>Кронштейны специальные на опорах для светильников сварные металлические, количество рожков: 2</t>
  </si>
  <si>
    <t>ТЕРм08-02-369-03</t>
  </si>
  <si>
    <t>Разные работы</t>
  </si>
  <si>
    <t>1 пень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</si>
  <si>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</si>
  <si>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</si>
  <si>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ТЕРр66-22-1</t>
  </si>
  <si>
    <t>Замена люков и кирпичных горловин колодцев и камер</t>
  </si>
  <si>
    <t>1 люк</t>
  </si>
  <si>
    <t xml:space="preserve"> Погрузка и перевозка грузов</t>
  </si>
  <si>
    <t>1 т груза</t>
  </si>
  <si>
    <t>ТССЦпг-01-01-01-045</t>
  </si>
  <si>
    <t>Погрузочные работы при автомобильных перевозках: прочих материалов, деталей (с использованием погрузчика)</t>
  </si>
  <si>
    <t>ТССЦпг-03-21-01-007</t>
  </si>
  <si>
    <t>Перевозка грузов автомобилями-самосвалами грузоподъемностью 10 т, работающих вне карьера, на расстояние: до 7 км I класс груза</t>
  </si>
  <si>
    <t>ТССЦпг-03-21-01-012</t>
  </si>
  <si>
    <t>Перевозка грузов автомобилями-самосвалами грузоподъемностью 10 т, работающих вне карьера, на расстояние: до 12 км I класс груза</t>
  </si>
  <si>
    <t xml:space="preserve"> Материальные ресурсы</t>
  </si>
  <si>
    <t>ТССЦ-101-4960</t>
  </si>
  <si>
    <t>Эмульсия битумно-катионная, марка ЭБК-2</t>
  </si>
  <si>
    <t>т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</si>
  <si>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</si>
  <si>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</si>
  <si>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</si>
  <si>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</si>
  <si>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</si>
  <si>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</si>
  <si>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ТССЦ-408-0122</t>
  </si>
  <si>
    <t>Песок природный для строительных работ средний</t>
  </si>
  <si>
    <t>ТССЦ-408-0392</t>
  </si>
  <si>
    <t>Щебень известняковый для строительных работ марки 600 фракции 10-40 мм</t>
  </si>
  <si>
    <t>ТССЦ-408-0393</t>
  </si>
  <si>
    <t>Щебень известняковый для строительных работ марки 600 фракции 40-70 мм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</si>
  <si>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</si>
  <si>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</si>
  <si>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</si>
  <si>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</si>
  <si>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м</t>
  </si>
  <si>
    <t xml:space="preserve">«Формирование современной </t>
  </si>
  <si>
    <t xml:space="preserve">городской среды 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</si>
  <si>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</si>
  <si>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</si>
  <si>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</si>
  <si>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</si>
  <si>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</si>
  <si>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</si>
  <si>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ул. Новгородская, 141</t>
  </si>
  <si>
    <t>ул. Хользунова, д. 92</t>
  </si>
  <si>
    <t>ул. Хользунова, д. 80</t>
  </si>
  <si>
    <t>ул. Хользунова, д. 94</t>
  </si>
  <si>
    <t>ул. Хользунова, д. 96</t>
  </si>
  <si>
    <t>ул. Хользунова, д. 82</t>
  </si>
  <si>
    <t>ул. Варейкиса, д. 78, 76</t>
  </si>
  <si>
    <t>ул. Ватутина,  д. 7</t>
  </si>
  <si>
    <t>ул. Генерала Лизюкова, д. 46</t>
  </si>
  <si>
    <t xml:space="preserve">ул. Генерала Лизюкова, д. 93 </t>
  </si>
  <si>
    <t>ул. Генерала Лизюкова, д. 93 А</t>
  </si>
  <si>
    <t>ул. Владимира Невского, д. 65, 65А</t>
  </si>
  <si>
    <t>ул. 20-летия ВЛКСМ, д. 37</t>
  </si>
  <si>
    <t>ул. Средне-Московская, д. 67</t>
  </si>
  <si>
    <t>Бульвар Победы, д. 1</t>
  </si>
  <si>
    <t>Бульвар Победы, д. 10</t>
  </si>
  <si>
    <t>Бульвар Победы, д. 24</t>
  </si>
  <si>
    <t>Бульвар Победы, д. 36</t>
  </si>
  <si>
    <t>Бульвар Победы, д. 31</t>
  </si>
  <si>
    <t>Бульвар Победы, д. 33</t>
  </si>
  <si>
    <t>Бульвар Победы, д. 3</t>
  </si>
  <si>
    <t>Бульвар Победы, д. 41</t>
  </si>
  <si>
    <t>Бульвар Победы, д. 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</si>
  <si>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</si>
  <si>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</si>
  <si>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</si>
  <si>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</si>
  <si>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Набережная  Авиастроителей, д. 22</t>
  </si>
  <si>
    <t>ул.Пограничная, д. 1, ул. Кропоткина, д. 1, ул. 40 лет Октября, д. 2</t>
  </si>
  <si>
    <t>ул. Чапаева, д. 122,124</t>
  </si>
  <si>
    <t>ул. Революции 1905года, д. 23, ул. Бакунина, д. 6</t>
  </si>
  <si>
    <t>пер. Земнухова, д. 18а</t>
  </si>
  <si>
    <t>пер. Земнухова, д. 20а</t>
  </si>
  <si>
    <t>ул. 232 Стрелковой Дивизии, д. 6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</si>
  <si>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</si>
  <si>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</si>
  <si>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</si>
  <si>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</si>
  <si>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</si>
  <si>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</si>
  <si>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</si>
  <si>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</si>
  <si>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</si>
  <si>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</si>
  <si>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</si>
  <si>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</si>
  <si>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</si>
  <si>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</si>
  <si>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</si>
  <si>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</si>
  <si>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</si>
  <si>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</si>
  <si>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ул. Суворова, д. 122а</t>
  </si>
  <si>
    <t>Московский пр-кт, д. 195</t>
  </si>
  <si>
    <t>ул. Хользунова, д. 99б</t>
  </si>
  <si>
    <t>жилой массив "Олимпийский", д. 17</t>
  </si>
  <si>
    <t>ТЕРр68-12-2</t>
  </si>
  <si>
    <t>ТЕРр68-12-4</t>
  </si>
  <si>
    <t>Разборка покрытий и оснований: асфальтобетонных с помощью молотков отбойных</t>
  </si>
  <si>
    <t>ТЕРр68-14-2</t>
  </si>
  <si>
    <t>ТЕР08-01-002-01</t>
  </si>
  <si>
    <t>Устройство основания под фундаменты: песчаного</t>
  </si>
  <si>
    <t>ТЕРр68-10-2</t>
  </si>
  <si>
    <t>ТЕРм08-02-142-01</t>
  </si>
  <si>
    <t>Устройство постели при одном кабеле в траншее</t>
  </si>
  <si>
    <t>ТЕРм08-02-363-03</t>
  </si>
  <si>
    <t>За каждый последующий рожок сверх 2 добавлять к расценке 08-02-363-02</t>
  </si>
  <si>
    <t>ТЕРм08-02-369-02</t>
  </si>
  <si>
    <t>Светильник, устанавливаемый вне зданий с лампами: люминесцентными</t>
  </si>
  <si>
    <t>ТЕР07-05-001-02</t>
  </si>
  <si>
    <t>Установка блоков стен подвалов массой: до 1 т</t>
  </si>
  <si>
    <t>100 шт. сборных конструкций</t>
  </si>
  <si>
    <t>ТЕРр68-1-1</t>
  </si>
  <si>
    <t>Корчевка пней вручную давностью рубки до трех лет: диаметром до 500 мм мягких пород</t>
  </si>
  <si>
    <t>ТССЦпг-01-01-01-039</t>
  </si>
  <si>
    <t>Погрузочные работы при автомобильных перевозках: грунта растительного слоя (земля, перегной)</t>
  </si>
  <si>
    <t>ТССЦ-403-8011</t>
  </si>
  <si>
    <t>ТССЦ-408-0007</t>
  </si>
  <si>
    <t>Щебень из природного камня для строительных работ марка 1200, фракция 20-40 мм</t>
  </si>
  <si>
    <t>Материалы и изделия (прайс-листы поставщиков)</t>
  </si>
  <si>
    <t>Детское уличное игровое оборудование</t>
  </si>
  <si>
    <t>Цена поставщика</t>
  </si>
  <si>
    <t>Материалы для устройства освещения</t>
  </si>
  <si>
    <t>Крепление фасадное  SF-50</t>
  </si>
  <si>
    <t>Кронштейн однорожковый</t>
  </si>
  <si>
    <t>Кронштейн двухрожковый</t>
  </si>
  <si>
    <t>Кронштейн трехрожковый</t>
  </si>
  <si>
    <t>Разное</t>
  </si>
  <si>
    <t>Поребрик резиновый (500х200х58)</t>
  </si>
  <si>
    <t>м.п.</t>
  </si>
  <si>
    <t>Плитка резиновая 40 (500*500*40)</t>
  </si>
  <si>
    <t>.-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</si>
  <si>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</si>
  <si>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</si>
  <si>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</si>
  <si>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4.1.</t>
  </si>
  <si>
    <t>зона отдыха у воды ул. Казакова, 14</t>
  </si>
  <si>
    <t>б-р Пионеров, д. 28</t>
  </si>
  <si>
    <t>ул. Урывского, д. 3, 9</t>
  </si>
  <si>
    <t>ул. Моисеева, д. 15а, 15</t>
  </si>
  <si>
    <t>ул. Студенческая, д. 31</t>
  </si>
  <si>
    <t>благоустройство общественной территории, прилегающей к музею Великой Отечественной войны «Арсенал» (ул. Степана Разина, д. 43)</t>
  </si>
  <si>
    <t>благоустройство территории по ул. Димитрова (границы от кольца на пересечении с ул. Брусилова до Ленинского пр-кта)</t>
  </si>
  <si>
    <t>благоустройство парка культуры и отдыха «Орленок» в городе Воронеже</t>
  </si>
  <si>
    <t>благоустройство мемориального комплекса «Площадь Победы» в городе Воронеже</t>
  </si>
  <si>
    <t>благоустройство проспекта Революции в городе Воронеже</t>
  </si>
  <si>
    <t>благоустройство общественной территории по ул. Степана Разина</t>
  </si>
  <si>
    <t>благоустройство общественной территории на пл. Черняховского</t>
  </si>
  <si>
    <t>благоустройство территории бульвара Ростовский</t>
  </si>
  <si>
    <t>благоустройство общественной территории ул. Херсонская, 27</t>
  </si>
  <si>
    <t>Ленинский пр-кт, д. 130, 132</t>
  </si>
  <si>
    <t>Санаторный пер., д. 2, 2а</t>
  </si>
  <si>
    <t>управление жилищно-коммунального хозяйства</t>
  </si>
  <si>
    <t>ул. 45 Стрелковой дивизии, д. 259/1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</si>
  <si>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</si>
  <si>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</si>
  <si>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</si>
  <si>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</si>
  <si>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</si>
  <si>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</si>
  <si>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</si>
  <si>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</si>
  <si>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>ул. Кривошеина, д. 13/4.</t>
  </si>
  <si>
    <t>ул. Кривошеина, д. 13/9.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</si>
  <si>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</si>
  <si>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</si>
  <si>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</si>
  <si>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</si>
  <si>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</si>
  <si>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</si>
  <si>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</si>
  <si>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</si>
  <si>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</si>
  <si>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реализации  </t>
  </si>
  <si>
    <t xml:space="preserve">планируется проведение работ по благоустройству в рамках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</si>
  <si>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</si>
  <si>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</si>
  <si>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</si>
  <si>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</si>
  <si>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Руководитель управления жилищно-коммунального хозяйства                                                  Д.В. Соломаха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</si>
  <si>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</si>
  <si>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</si>
  <si>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</si>
  <si>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</si>
  <si>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</si>
  <si>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>Скамейка с металлическими ножками </t>
  </si>
  <si>
    <t xml:space="preserve">Урна бетонная квадратная </t>
  </si>
  <si>
    <t xml:space="preserve">Размер урны должен быть не менее 390х300х585 мм и не более 492х 421 х 685 мм.Урна должна быть отлита из цемента с добавлением кварцевого песка и гранитного щебня и фибры, должна быть ошкурена, должна быть дважды оштукатурена, должна быть дважды 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мм. </t>
  </si>
  <si>
    <t xml:space="preserve">Урна металлическая </t>
  </si>
  <si>
    <t>Размер урны должен быть не менее 390х300х585 мм и не более 492х 421 х 685 мм. Объем короба должен быть не менее 37л. Конструкционное исполнение должно включать: Короб - металлический лист,  толщина листа должна быть  не менее 1,5мм.</t>
  </si>
  <si>
    <t xml:space="preserve">Светильник </t>
  </si>
  <si>
    <t>Руководитель управления жилищно-коммунального хозяйства                                                                      Д.В. Соломаха</t>
  </si>
  <si>
    <t>территория в секторе ИЖС, прилегающая к домам расположенным по адресу пер.Солнечный, д. 8, 22</t>
  </si>
  <si>
    <t>ул. 20-летия Октября, д. 61, 65, ул. Челюскинцев, д. 80</t>
  </si>
  <si>
    <t>ул.Ворошилова, д. 2, 4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</si>
  <si>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</si>
  <si>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</si>
  <si>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</si>
  <si>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</si>
  <si>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</si>
  <si>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</si>
  <si>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</si>
  <si>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</si>
  <si>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</si>
  <si>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</si>
  <si>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</si>
  <si>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</si>
  <si>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</si>
  <si>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</si>
  <si>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</si>
  <si>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</si>
  <si>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</si>
  <si>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</si>
  <si>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</si>
  <si>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</si>
  <si>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</si>
  <si>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</si>
  <si>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</si>
  <si>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</si>
  <si>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</si>
  <si>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</si>
  <si>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</si>
  <si>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</si>
  <si>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</si>
  <si>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</si>
  <si>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</si>
  <si>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</si>
  <si>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</si>
  <si>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</si>
  <si>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</si>
  <si>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</si>
  <si>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</si>
  <si>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</si>
  <si>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</si>
  <si>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</si>
  <si>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</si>
  <si>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</si>
  <si>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</si>
  <si>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</si>
  <si>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</si>
  <si>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</si>
  <si>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</si>
  <si>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</si>
  <si>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</si>
  <si>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</si>
  <si>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Запоролжская, д. 22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</si>
  <si>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</si>
  <si>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</si>
  <si>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</si>
  <si>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</si>
  <si>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</si>
  <si>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</si>
  <si>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пер. Графкий, д. 6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</si>
  <si>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</si>
  <si>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</si>
  <si>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</si>
  <si>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</si>
  <si>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</si>
  <si>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</si>
  <si>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</si>
  <si>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</si>
  <si>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</si>
  <si>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</si>
  <si>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</si>
  <si>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</si>
  <si>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</si>
  <si>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</si>
  <si>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</si>
  <si>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</si>
  <si>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</si>
  <si>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</si>
  <si>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</si>
  <si>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</si>
  <si>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</si>
  <si>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</si>
  <si>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</si>
  <si>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</si>
  <si>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</si>
  <si>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</si>
  <si>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</si>
  <si>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</si>
  <si>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</si>
  <si>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Суконовка левая, д. 2</t>
  </si>
  <si>
    <t>ул. Коммунаров, д. 22</t>
  </si>
  <si>
    <t>ул. Калинина, д. 2а</t>
  </si>
  <si>
    <t>ул. Освобождения труда, д. 1б</t>
  </si>
  <si>
    <t>ул. Суконовка правая, д. 11</t>
  </si>
  <si>
    <t xml:space="preserve">                                                      </t>
  </si>
  <si>
    <t>Руководитель управления жилищно-коммунального хозяйства                                                               Д.В. Соломаха</t>
  </si>
  <si>
    <t>100 м3 конструкций</t>
  </si>
  <si>
    <t>1000 м2 покрытия</t>
  </si>
  <si>
    <t>1000 м2</t>
  </si>
  <si>
    <t>100 м2 основания</t>
  </si>
  <si>
    <t>1000 м3 грунта</t>
  </si>
  <si>
    <t>Разработка грунта с погрузкой на автомобили-самосвалы экскаваторами с ковшом вместимостью: 0,65 (0,5-1) м3, группа грунтов 2</t>
  </si>
  <si>
    <t>Разработка грунта с погрузкой на автомобили-самосвалы экскаваторами с ковшом вместимостью: 0,25 м3, группа грунтов 2</t>
  </si>
  <si>
    <t>1000 м2 спланированной площади</t>
  </si>
  <si>
    <t>100 м3 грунта</t>
  </si>
  <si>
    <t>1 м3 основания</t>
  </si>
  <si>
    <t>100 м3 материала основания (в плотном теле)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</si>
  <si>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</si>
  <si>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1000 м2 основания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</si>
  <si>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</si>
  <si>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100 м2 покрытия</t>
  </si>
  <si>
    <t>100 м2 дорожек и тротуаров</t>
  </si>
  <si>
    <t>10 м2</t>
  </si>
  <si>
    <t>Устройство покрытий из тротуарной плитки, количество плитки при укладке на 1 м2: 55 шт.</t>
  </si>
  <si>
    <t>Заделка концевая сухая для 3-4-жильного кабеля с пластмассовой и резиновой изоляцией напряжением: до 1 кВ, сечение одной жилы до 35 мм2</t>
  </si>
  <si>
    <t>ТЕРм08-03-526-01</t>
  </si>
  <si>
    <t>Автомат одно-, двух-, трехполюсный, устанавливаемый на конструкции: на стене или колонне, на ток до 25 А</t>
  </si>
  <si>
    <t>ТЕРм08-03-573-04</t>
  </si>
  <si>
    <t>Шкаф (пульт) управления навесной, высота, ширина и глубина: до 600х600х350 мм</t>
  </si>
  <si>
    <t>100 м2 изолируемой поверхности</t>
  </si>
  <si>
    <t>100 м2 окрашиваемой поверхности</t>
  </si>
  <si>
    <t>Демонтаж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</si>
  <si>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ТЕР33-04-042-01</t>
  </si>
  <si>
    <t>Демонтаж опор ВЛ 0,38-10 кВ: без приставок одностоечных</t>
  </si>
  <si>
    <t>Демонтаж кронштейнов специальных на опорах для светильников сварные металлические, количество рожков: 1</t>
  </si>
  <si>
    <t>Демонтаж светильника, устанавливаемоего вне зданий с лампами: ртутными</t>
  </si>
  <si>
    <t>м3</t>
  </si>
  <si>
    <t>Блоки бетонные стен подвалов сплошные (ГОСТ13579-78) ФБС24-3-6-Т /бетон В7,5 (М100), объем 0,406 м3, расход арматуры 0,97 кг/</t>
  </si>
  <si>
    <t>Камни бортовые БР 100.30.15 /бетон В30 (М400), объем 0,043 м3/ (ГОСТ 6665-91)</t>
  </si>
  <si>
    <t>Камни бортовые БР 100.20.8 /бетон В22,5 (М300), объем 0,016 м3/ (ГОСТ 6665-91)</t>
  </si>
  <si>
    <t>Смесь пескоцементная (цемент М 400)</t>
  </si>
  <si>
    <t>Урна металлическая</t>
  </si>
  <si>
    <t>Урна бетонная с вставкой</t>
  </si>
  <si>
    <t>Скамейка №4</t>
  </si>
  <si>
    <t>Скамейка №3</t>
  </si>
  <si>
    <t>Спортивный комплекс №2</t>
  </si>
  <si>
    <t>Плитка тротуарная Брусчатка, толщина 60 мм, серая</t>
  </si>
  <si>
    <t>м2</t>
  </si>
  <si>
    <t>Ограждение газонное</t>
  </si>
  <si>
    <t>Руководитель управления жилищно-коммунального хозяйства                                                                                               Д.В. Соломаха</t>
  </si>
  <si>
    <t>Руководитель управления жилищно-коммунального хозяйства                                                                                      Д.В. Соломаха</t>
  </si>
  <si>
    <t>благоустройство территории, прилегающей к зданию театра оперы и балета в городе Воронеже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</si>
  <si>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</si>
  <si>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</si>
  <si>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</si>
  <si>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9 Января 233/35 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</si>
  <si>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</si>
  <si>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</si>
  <si>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</si>
  <si>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</si>
  <si>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</si>
  <si>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</si>
  <si>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</si>
  <si>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</si>
  <si>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</si>
  <si>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</si>
  <si>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Загородняя, 7</t>
  </si>
  <si>
    <t>ул. Хользунова, 38</t>
  </si>
  <si>
    <t>пер. Политехнический, 4</t>
  </si>
  <si>
    <t>ул. Беговая, 61</t>
  </si>
  <si>
    <t>ул. 45 Стрелковой Дивизии, 259</t>
  </si>
  <si>
    <t>ул. Карпинского, 54</t>
  </si>
  <si>
    <t>пр-кт Труда, 68</t>
  </si>
  <si>
    <t>Московский пр-кт, 67</t>
  </si>
  <si>
    <t>Московский пр-кт, 89</t>
  </si>
  <si>
    <t>Московский пр-кт, 52</t>
  </si>
  <si>
    <t>Московский пр-кт, 149</t>
  </si>
  <si>
    <t>ул. Карпинского, 6</t>
  </si>
  <si>
    <t>ул. Владимира Невского, 1</t>
  </si>
  <si>
    <t>Московский пр-кт, 179</t>
  </si>
  <si>
    <t>ул. Миронова, 47</t>
  </si>
  <si>
    <t>ул. 45 Стрелковой Дивизии, 64/1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</si>
  <si>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</si>
  <si>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</si>
  <si>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</si>
  <si>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</si>
  <si>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</si>
  <si>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121 Стрелковой Дивизии, 1А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</si>
  <si>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</si>
  <si>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</si>
  <si>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</si>
  <si>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</si>
  <si>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</si>
  <si>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</si>
  <si>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</si>
  <si>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</si>
  <si>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>ул. Острогожская, 51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</si>
  <si>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</si>
  <si>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</si>
  <si>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</si>
  <si>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</si>
  <si>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</si>
  <si>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</si>
  <si>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</si>
  <si>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</si>
  <si>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</si>
  <si>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</si>
  <si>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</si>
  <si>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</si>
  <si>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</si>
  <si>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</si>
  <si>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</si>
  <si>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 xml:space="preserve">ул. Загоровского, 1/1        </t>
  </si>
  <si>
    <t xml:space="preserve">ул. Загоровского, 1                 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</si>
  <si>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</si>
  <si>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</si>
  <si>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</si>
  <si>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</si>
  <si>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</si>
  <si>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</si>
  <si>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</si>
  <si>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</si>
  <si>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 xml:space="preserve">ул. Загоровского, 1         </t>
  </si>
  <si>
    <t>ул. Карла Маркса, 53</t>
  </si>
  <si>
    <t>ул. Студенческая, 17</t>
  </si>
  <si>
    <t>ул. Комиссаржевская, 10</t>
  </si>
  <si>
    <t>ул. Средне-Московская, 92</t>
  </si>
  <si>
    <t>ул. Средне-Московская, 29</t>
  </si>
  <si>
    <t>ул. Ломоносова, 2б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</si>
  <si>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</si>
  <si>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</si>
  <si>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</si>
  <si>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</si>
  <si>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</si>
  <si>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</si>
  <si>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</si>
  <si>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ул. Олимпийский бульвар, 10</t>
  </si>
  <si>
    <t>жилой массив Олимпийский, 7</t>
  </si>
  <si>
    <t>жилой массив Олимпийский, 17</t>
  </si>
  <si>
    <t>Московский пр-кт, 90/1</t>
  </si>
  <si>
    <t>ул. 20 лет ВЛКСМ, 54</t>
  </si>
  <si>
    <t>ул. Ломоносова, 1</t>
  </si>
  <si>
    <t>Рабочий пр-кт, 45</t>
  </si>
  <si>
    <t>ул. Станкевича, 45</t>
  </si>
  <si>
    <t>ул. Свободы,2, ул. Платонова, 9, 11</t>
  </si>
  <si>
    <t>ул. Свободы, 21</t>
  </si>
  <si>
    <t>ул. Краснознамённая, 57</t>
  </si>
  <si>
    <t>площадь Ленина, 6</t>
  </si>
  <si>
    <t>ул. 121 Стрелковой Дивизии, 9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</si>
  <si>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</si>
  <si>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</si>
  <si>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</si>
  <si>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</si>
  <si>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</si>
  <si>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</si>
  <si>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</si>
  <si>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</si>
  <si>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</si>
  <si>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</si>
  <si>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</si>
  <si>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</si>
  <si>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</si>
  <si>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</si>
  <si>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</si>
  <si>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</si>
  <si>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</si>
  <si>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</si>
  <si>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Артамонова, 4</t>
  </si>
  <si>
    <t>ул. Минская, 43/3</t>
  </si>
  <si>
    <t>ул. Остужева, 29</t>
  </si>
  <si>
    <t>Бульвар Победы, 49/1</t>
  </si>
  <si>
    <t xml:space="preserve">Бульвар Победы, 38 </t>
  </si>
  <si>
    <t>Бульвар Победы, 30</t>
  </si>
  <si>
    <t>Московский пр-кт, 9/1</t>
  </si>
  <si>
    <t>Московский пр-кт, 129/1</t>
  </si>
  <si>
    <t xml:space="preserve">Московский пр-кт, 11 </t>
  </si>
  <si>
    <t>ул. Владимира Невского, 28 кор. 1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</si>
  <si>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</si>
  <si>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</si>
  <si>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</si>
  <si>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</si>
  <si>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</si>
  <si>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</si>
  <si>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</si>
  <si>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</si>
  <si>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</si>
  <si>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</si>
  <si>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</si>
  <si>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</si>
  <si>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</si>
  <si>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</si>
  <si>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</si>
  <si>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</si>
  <si>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</si>
  <si>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</si>
  <si>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</si>
  <si>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ул. 45 Стрелковой Дивизии, 234/8</t>
  </si>
  <si>
    <t>ул. 45 Стрелковой Дивизии, 265</t>
  </si>
  <si>
    <t>ул. 45 Стрелковой Дивизии, 224</t>
  </si>
  <si>
    <t>Ленинский пр-кт, 215В</t>
  </si>
  <si>
    <t>ул. Набережная, 1А</t>
  </si>
  <si>
    <t>ул. Маршала Одинцова 25Б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</si>
  <si>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</si>
  <si>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</si>
  <si>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</si>
  <si>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</si>
  <si>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</si>
  <si>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</si>
  <si>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</si>
  <si>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</si>
  <si>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</si>
  <si>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</si>
  <si>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</si>
  <si>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</si>
  <si>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</si>
  <si>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42Д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</si>
  <si>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</si>
  <si>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</si>
  <si>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</si>
  <si>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</si>
  <si>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Героев Сибиряков 2И</t>
  </si>
  <si>
    <t>ул. Героев Сибиряков 2С</t>
  </si>
  <si>
    <t>ул. Героев Сибиряков 12Е</t>
  </si>
  <si>
    <t>ул. Космонавта Комарова, 11А</t>
  </si>
  <si>
    <t>ул. Пеше-Стрелецкая, 110Г</t>
  </si>
  <si>
    <t>ул. 9 Января 223Б</t>
  </si>
  <si>
    <t>ул. Дорожная, 19Б</t>
  </si>
  <si>
    <t>ул. Героев Сибиряков 1А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</si>
  <si>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</si>
  <si>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</si>
  <si>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</si>
  <si>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</si>
  <si>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</si>
  <si>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</si>
  <si>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</si>
  <si>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</si>
  <si>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</si>
  <si>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</si>
  <si>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Генерала Лизюкова, 42А</t>
  </si>
  <si>
    <t>ул. Хользунова, 42А</t>
  </si>
  <si>
    <t>ул. Владимира Невского, 1А</t>
  </si>
  <si>
    <t>Московский пр-кт, 90 кор. 1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</si>
  <si>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</si>
  <si>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</si>
  <si>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</si>
  <si>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</si>
  <si>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</si>
  <si>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</si>
  <si>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</si>
  <si>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</si>
  <si>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</si>
  <si>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</si>
  <si>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</si>
  <si>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</si>
  <si>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</si>
  <si>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</si>
  <si>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Революции 1905года, 35А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</si>
  <si>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</si>
  <si>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</si>
  <si>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</si>
  <si>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</si>
  <si>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</si>
  <si>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</si>
  <si>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</si>
  <si>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</si>
  <si>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</si>
  <si>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Колесниченко, 65А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</si>
  <si>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</si>
  <si>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</si>
  <si>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</si>
  <si>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</si>
  <si>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121 Стрелковой Дивизии, 50А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</si>
  <si>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</si>
  <si>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</si>
  <si>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</si>
  <si>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</si>
  <si>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</si>
  <si>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</si>
  <si>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</si>
  <si>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</si>
  <si>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</si>
  <si>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</si>
  <si>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</si>
  <si>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</si>
  <si>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</si>
  <si>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</si>
  <si>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</si>
  <si>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</si>
  <si>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</si>
  <si>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</si>
  <si>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</si>
  <si>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</si>
  <si>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</si>
  <si>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96, кор. 1</t>
  </si>
  <si>
    <t>ул. Ленина, 43В</t>
  </si>
  <si>
    <t>ул. Шишкова, 107Б</t>
  </si>
  <si>
    <t>ул. Шишкова, 107Б, кор. 3</t>
  </si>
  <si>
    <t>ул. Шишкова, 107Б, кор. 2</t>
  </si>
  <si>
    <t>ул. Шишкова, 107Б, кор. 5</t>
  </si>
  <si>
    <t>ул. Ломоносова, д. 112А</t>
  </si>
  <si>
    <t>ул. Дарвина, 1Э</t>
  </si>
  <si>
    <t>Университетская площадь, 1Г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</si>
  <si>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</si>
  <si>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</si>
  <si>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</si>
  <si>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</si>
  <si>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</si>
  <si>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Спортивная набережная, 19А</t>
  </si>
  <si>
    <t>ул. Новосибирская, 5Б</t>
  </si>
  <si>
    <t xml:space="preserve">ул. Суворова, 122А </t>
  </si>
  <si>
    <t>ул. Переверткина, 1П</t>
  </si>
  <si>
    <t xml:space="preserve">ул. Сельская, 2В поз. 26 </t>
  </si>
  <si>
    <t>ул. Сельская, 2В поз. 25</t>
  </si>
  <si>
    <t xml:space="preserve">ул. Маршала Одинцова, 25Б поз. 28 </t>
  </si>
  <si>
    <t xml:space="preserve">ул. Маршала Одинцова, 25Б поз. 29 </t>
  </si>
  <si>
    <t>ул. Маршала Одинцова, 25Б поз. 30</t>
  </si>
  <si>
    <t>ул. Маршала Одинцова, 25Б поз. 31</t>
  </si>
  <si>
    <t>ул. Маршала Одинцова, 25Б поз. 32/1</t>
  </si>
  <si>
    <t xml:space="preserve">ул. Изыскателей, 219А поз.7 </t>
  </si>
  <si>
    <t>Московский пр-кт, 89Б</t>
  </si>
  <si>
    <t>Московский пр-кт, 42Б</t>
  </si>
  <si>
    <t>Бульвар Победы, 19Г</t>
  </si>
  <si>
    <t>Бульвар Победы, 7Б</t>
  </si>
  <si>
    <t>Бульвар Победы, 12А</t>
  </si>
  <si>
    <t>Бульвар Победы, 23Б</t>
  </si>
  <si>
    <t>Бульвар Победы, 19А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</si>
  <si>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</si>
  <si>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</si>
  <si>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</si>
  <si>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</si>
  <si>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</si>
  <si>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</si>
  <si>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</si>
  <si>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</si>
  <si>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</si>
  <si>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</si>
  <si>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Генерала Лизюкова,  97А кор. 1</t>
  </si>
  <si>
    <t>ул. 60-й Армии, 27Б</t>
  </si>
  <si>
    <t>ул. 60-й Армии, 25А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</si>
  <si>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</si>
  <si>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</si>
  <si>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</si>
  <si>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</si>
  <si>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</si>
  <si>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ул. Новгородская, 12Б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</si>
  <si>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</si>
  <si>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</si>
  <si>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</si>
  <si>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</si>
  <si>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</si>
  <si>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</si>
  <si>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</si>
  <si>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</si>
  <si>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</si>
  <si>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</si>
  <si>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</si>
  <si>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</si>
  <si>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</si>
  <si>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</si>
  <si>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</si>
  <si>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60-й Армии, 29</t>
  </si>
  <si>
    <t>ул. 60-й Армии, 37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</si>
  <si>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</si>
  <si>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</si>
  <si>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</si>
  <si>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</si>
  <si>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</si>
  <si>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</si>
  <si>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</si>
  <si>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</si>
  <si>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</si>
  <si>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</si>
  <si>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</si>
  <si>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</si>
  <si>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</si>
  <si>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</si>
  <si>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</si>
  <si>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</si>
  <si>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</si>
  <si>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городского округа город Воронеж на 2018 – 2024 годы»</t>
  </si>
  <si>
    <t>на территории городского округа город Воронеж на 2018 – 2024 годы»</t>
  </si>
  <si>
    <t xml:space="preserve"> на 2018 – 2024 годы»</t>
  </si>
  <si>
    <t>Спортивная набережная, д. 4</t>
  </si>
  <si>
    <t>Спортивная набережная, д. 11</t>
  </si>
  <si>
    <t>Спортивная набережная, д. 19</t>
  </si>
  <si>
    <t>Спортивная набережная, д. 3</t>
  </si>
  <si>
    <t>ул. Березовая роща, д. 62</t>
  </si>
  <si>
    <t>ул. Березовая роща, д. 56</t>
  </si>
  <si>
    <t>ул. Березовая роща, д. 20</t>
  </si>
  <si>
    <t>б-р Пионеров, д. 20</t>
  </si>
  <si>
    <t>б-р Пионеров, д. 5</t>
  </si>
  <si>
    <t>б-р Пионеров, д. 26</t>
  </si>
  <si>
    <t xml:space="preserve">                                                             Приложение № 10</t>
  </si>
  <si>
    <t xml:space="preserve">                                                              к муниципальной программе</t>
  </si>
  <si>
    <t xml:space="preserve">                                                               городского округа город Воронеж</t>
  </si>
  <si>
    <t xml:space="preserve">                                                              на 2018 – 2024 годы»</t>
  </si>
  <si>
    <t xml:space="preserve">не позднее последнего года реализации федерального проекта за счет средств </t>
  </si>
  <si>
    <t>благоустройство общественной территории сквер «Чижовский»</t>
  </si>
  <si>
    <t xml:space="preserve">благоустройство общественной территории г. Воронеж, ТОС «Придонской», ул. Защитников родины, 10В </t>
  </si>
  <si>
    <t>зона отдыха детская игровая площадка жилой массив «Лесная поляна»</t>
  </si>
  <si>
    <t>Руководитель управления жилищно-коммунального хозяйства                                          Д.В. Соломаха</t>
  </si>
  <si>
    <t>благоустройство территории парковой зоны Воронежского зоопарка им. А.С. Попова</t>
  </si>
  <si>
    <t>Примечание: «*» Финансирование расходов по годам реализации муниципальной программы подлежит корректировке по результатам фактического выделения денежных средств.</t>
  </si>
  <si>
    <t xml:space="preserve">Примечание: «*» Финансирование расходов по годам реализации муниципальной программы полежит корректировке после внесения изменений в бюджеты всех уровней. </t>
  </si>
  <si>
    <t>Оценка расходов по годам реализации муниципальной программы, тыс. руб. «*»</t>
  </si>
  <si>
    <t>2023«**»</t>
  </si>
  <si>
    <t>2024«**»</t>
  </si>
  <si>
    <t>Расходы бюджета городского округа город Воронеж по годам реализации муниципальной программы, тыс. руб. «*»</t>
  </si>
  <si>
    <t>Значения показателя (индикатора) по годам реализации муниципальной программы «*»</t>
  </si>
  <si>
    <t>указанных лиц в соответствии с требованиями Правил  благоустройства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</si>
  <si>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</si>
  <si>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</si>
  <si>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 реализации  муниципальной программы городского округа город Воронеж </t>
  </si>
  <si>
    <t xml:space="preserve">Перечень                                                                                                                                                                                                            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</si>
  <si>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 xml:space="preserve">                                                                 на территории городского округа город Воронеж</t>
  </si>
  <si>
    <t xml:space="preserve">                                                                   «Формирование современной городской среды </t>
  </si>
  <si>
    <t xml:space="preserve">               Приложение № 9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</si>
  <si>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</si>
  <si>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</si>
  <si>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</si>
  <si>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на территории городского округа город Воронеж</t>
  </si>
  <si>
    <t xml:space="preserve">               на 2018 - 2024 годы»</t>
  </si>
  <si>
    <t xml:space="preserve">                                                            Приложение № 11</t>
  </si>
  <si>
    <t xml:space="preserve">                                                           к муниципальной программе</t>
  </si>
  <si>
    <t xml:space="preserve">                                                            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</si>
  <si>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</si>
  <si>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на территории городского округа город Воронеж</t>
  </si>
  <si>
    <t xml:space="preserve">                                                            на 2018 – 2024 годы»</t>
  </si>
  <si>
    <t xml:space="preserve">                                                                             Приложение № 5</t>
  </si>
  <si>
    <t xml:space="preserve">                                                                            к муниципальной программе</t>
  </si>
  <si>
    <t xml:space="preserve">                                                                          городского округа город Воронеж</t>
  </si>
  <si>
    <t xml:space="preserve">                                                                          «Формирование современной городской среды </t>
  </si>
  <si>
    <t xml:space="preserve">                                                                        на территории городского округа город Воронеж</t>
  </si>
  <si>
    <t xml:space="preserve">                                                                               на 2018 – 2024 годы»</t>
  </si>
  <si>
    <t xml:space="preserve">                                                                        Приложение № 6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</si>
  <si>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</si>
  <si>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</si>
  <si>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«Формирование современной городской среды </t>
  </si>
  <si>
    <t xml:space="preserve">                                                                    на территории городского округа город Воронеж</t>
  </si>
  <si>
    <t xml:space="preserve">                                                                        на 2018 – 2024 годы»</t>
  </si>
  <si>
    <t xml:space="preserve">                                                                        Приложение № 7</t>
  </si>
  <si>
    <t xml:space="preserve">                                                             на территории городского округа город Воронеж</t>
  </si>
  <si>
    <t xml:space="preserve">                                                                          Приложение № 8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</si>
  <si>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</si>
  <si>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городского округа город Воронеж</t>
  </si>
  <si>
    <t xml:space="preserve">                                                                  на территории городского округа город Воронеж</t>
  </si>
  <si>
    <t xml:space="preserve">                                                                         на 2018 – 2024 годы»</t>
  </si>
  <si>
    <t>и земельных участков, находящихся в собственности (пользовании) юридических лиц</t>
  </si>
  <si>
    <t>2020«**»</t>
  </si>
  <si>
    <t>2021«**»</t>
  </si>
  <si>
    <t>2022«**»</t>
  </si>
  <si>
    <t xml:space="preserve"> 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мерпориятий по цифровизации городского хозяйства.</t>
  </si>
  <si>
    <t>Основное мероприятие 4</t>
  </si>
  <si>
    <t>«Цифровизация городского хозяйства»</t>
  </si>
  <si>
    <t>Стол со скамейками</t>
  </si>
  <si>
    <t xml:space="preserve">Размеры (ДхШхВ) 2000х1680х770 мм. Основание - металлические трубы, столешница и сиденья - HPL панели.
</t>
  </si>
  <si>
    <t>Скамейка</t>
  </si>
  <si>
    <t xml:space="preserve">Лавочка бетонная  </t>
  </si>
  <si>
    <t>Лавочка бетонная со спинкой</t>
  </si>
  <si>
    <t>Размер (ДхШхВ) 600х300х140 мм. Мощность 80 или 100 Вт., алюминиевый корпус, рассеиватель/крышка - пластик прозрачный (светопроницаемый)</t>
  </si>
  <si>
    <t xml:space="preserve">Размеры (ДхШхВ) 1960х415х415мм. 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- доска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крепеж. </t>
  </si>
  <si>
    <t>Размеры (ДхШхВ) 2000х470х420 мм. Ножки: в количестве 2 шт. должны быть выполнены из бетона марки М150-М200 с армированным каркасом, и должны иметь пластины для крепления бруса. Брус: в количестве 4 шт. должен быть выполнен из бруса,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 компонентными красками. Все метизы должны быть оцинкованы.</t>
  </si>
  <si>
    <t>Размеры (ДхШхВ) 2000х680х900мм. Ножки: в количестве 2шт. должны быть выполнены из бетона марки М150-М200 с армированным каркасом, и должны иметь пластины для крепления бруса. Брус: в количестве 8 шт. должен быть выполнен из бруса,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 компонентными красками. Все метизы должны быть оцинкованы.</t>
  </si>
  <si>
    <t xml:space="preserve">Размеры (ДхШхВ) 1960х550х690мм. Материалы: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изготовлено из доски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крепеж. </t>
  </si>
  <si>
    <t xml:space="preserve">Размеры должны быть  (ДхШхВ) не менее 2250х500х610 мм  и не более 2350х 600 х 710 мм. Конструкционное исполнение должно включать: каркас -  труба водогазопроводная диаметр не менее 33,5 мм, профильная труба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20х3. Сиденье - доска из древесины хвойных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подлокотники. </t>
  </si>
  <si>
    <t xml:space="preserve">Размеры должны быть  (ДхШхВ) не менее 2250х350х395 мм  и не более 2350х 450 х 495мм.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хвойных пород. Размер доски (ШхВ) должен быть не менее 35х90мм. На металлическом каркасе должно быть закреплено сиденье из продольных досок, расположенных на расстоянии друг от друга. </t>
  </si>
  <si>
    <t>Размеры должны быть  (ДхШхВ) не менее 1400х520х745 мм и не более 1500х620х795 мм. Конструкционное исполнение должно включать: каркас -  труба водогазопроводная диаметр не менее 21,3 мм, труба профильная прямоугольного сечения, сечение профиля (ШхВ) должно быть не менее 30х20 мм, толщина стенки профиля ≥2мм; металлическая полоса, сечение  должно быть  (ШхВ) не менее 20х3 мм. Сиденье - доска из древесины хвойных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подлокотники.</t>
  </si>
  <si>
    <t xml:space="preserve">Размеры должны быть  (ДхШхВ) не менее 1910х520х685 мм  и не более 2010х620х785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хвойных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</t>
  </si>
  <si>
    <t>Руководитель управления жилищно-коммунального хозяйства                                                                        Д.В. Соломаха</t>
  </si>
  <si>
    <t>Сквер Солнечный, ул. Солнечная, 7з</t>
  </si>
  <si>
    <t>территория прилегающая к стадиону «Локомотив»</t>
  </si>
  <si>
    <t>Парк  «Дельфин», ул. Остужева, 2</t>
  </si>
  <si>
    <t>Сквер «У озера», Ленинский пр-кт, 123д</t>
  </si>
  <si>
    <t>Сквер Молодежный, ул. Молодежная, 20д</t>
  </si>
  <si>
    <t>Сквер Серафимовича, ул. Серафимовича, 41в</t>
  </si>
  <si>
    <t>Бульвар Дружбы народов, пр-кт, Дачный, 13с</t>
  </si>
  <si>
    <t>Сквер «Аллея Славы», ул. Остужева, 6д</t>
  </si>
  <si>
    <t>Парк «Оазис», ул. 9 Января, 288</t>
  </si>
  <si>
    <t>Сквер Труда, пр-кт Труда, 135</t>
  </si>
  <si>
    <t>Сквер Тихий, ул. 9 Января, 284с</t>
  </si>
  <si>
    <t>Сквер «Бринкманский сад», ул. Транспортная, 5в</t>
  </si>
  <si>
    <t>Сквер имени Н.Ф. Ватутина, Московский пр-кт, 97с</t>
  </si>
  <si>
    <t>Сквер по ул. Беговой, ул. Беговая, 166с</t>
  </si>
  <si>
    <t>благоустройство парка  «Южный» в городе Воронеже</t>
  </si>
  <si>
    <t xml:space="preserve">Сквер «Старт», ул. Туполева, 21В </t>
  </si>
  <si>
    <t xml:space="preserve">Парк «Бам» или Ростовский, ул. Ростовская, 62Д  </t>
  </si>
  <si>
    <t>Сквер Циолковский, ул. Циолковского, 18</t>
  </si>
  <si>
    <t>Сквер Майский, ул. Майская, 15Д</t>
  </si>
  <si>
    <t>Сквер Крамского, пер. Крамского, 41В</t>
  </si>
  <si>
    <t>Парк «Алые паруса», ул. Арзамасская, 4д</t>
  </si>
  <si>
    <t>благоустройство общественной территории сквер «Чижовский"</t>
  </si>
  <si>
    <t>Бульвар  Красноармейский, ул. Красноармейская, 52п</t>
  </si>
  <si>
    <t>Бульвар Литературный, ул. Плехановская, 1с</t>
  </si>
  <si>
    <t>Сквер имени Г.А. Сухомлинова, ул. Кольцовская, 43в</t>
  </si>
  <si>
    <t>Сквер «Энергия», ул. Кирова, 9д</t>
  </si>
  <si>
    <t>Сквер имени Н.В. Станкевича, ул. Станкевича, 6с</t>
  </si>
  <si>
    <t>Сквер «Улыбка», ул. Ворошилова, 37д</t>
  </si>
  <si>
    <t>Бульвар Кольцовский, ул. Колцовская, 82в</t>
  </si>
  <si>
    <t>Сквер Заводской (Виадук), ул. 9-е Января, 60в</t>
  </si>
  <si>
    <t>Сквер Алтайский, пер. Алтайский, 26с</t>
  </si>
  <si>
    <t>Бульвар Ворошилова, ул. Ворошилова, 1з</t>
  </si>
  <si>
    <t>Сквер (курдонер) Моисеева, ул. Моисеева, 47д</t>
  </si>
  <si>
    <t>Сквер Детский, ул. Красных Партизан, 34д</t>
  </si>
  <si>
    <t>Бульвар 20-летия Октября, ул. 20-летия Октября, 59п</t>
  </si>
  <si>
    <t>Бульвар имени Тараса Шевченко, ул. 121 Стрелковой дивизии Дивизии, 2с</t>
  </si>
  <si>
    <t>Набережная Адмирала Ф.М. Апраксина, ул. Степана Солодовникова, 12с</t>
  </si>
  <si>
    <t xml:space="preserve">благоустройство общественной территории г. Воронеж, ТОС  «Виноградный», ул. Тепличная, 4 </t>
  </si>
  <si>
    <t xml:space="preserve">благоустройство общественной территории г. Воронеж, ТОС  «Придонской», ул. Защитников родины, 10В </t>
  </si>
  <si>
    <t>пешеходная зона к источнику святителя Антония (в районе детского оздоровительного лагеря  «Маяк» по адресу: ул. Тепличная, 2о)</t>
  </si>
  <si>
    <t>Парк «Танаис», ул. Олеко Дундича, 2</t>
  </si>
  <si>
    <t>Сквер им. И.В. Курчатова, ул. Курчатова, 22д</t>
  </si>
  <si>
    <t>Сквер Приозерный, ул. Мусихина, 10с</t>
  </si>
  <si>
    <t>Сквер Космонавтов, ул. Космонавтов, 14в</t>
  </si>
  <si>
    <t>Бульвар Ворошиловский, ул. Ворошилова, 38в</t>
  </si>
  <si>
    <t>Сквер «Романтика», ул. Матросова, 101а</t>
  </si>
  <si>
    <t>Сквер Дворца детей и юношества и ул.Авиационная, ул. Авиационная, 6а</t>
  </si>
  <si>
    <t>пешеходная зона по ул. Орджоникидзе</t>
  </si>
  <si>
    <t>пешеходная зона по ул. Кардашова</t>
  </si>
  <si>
    <t>пешеходная зона по ул. Карла Маркса</t>
  </si>
  <si>
    <t>Сквер Петровский, пр-кт Революции, д.21в</t>
  </si>
  <si>
    <t>Сквер  Олимпийцев, ул. Степана Разина, д. 5д</t>
  </si>
  <si>
    <t>Сквер Экологов, ул. Фридриха Энгельса, д. 48д</t>
  </si>
  <si>
    <t>Сквер «Надежда",  ул. Плехановская, 8д</t>
  </si>
  <si>
    <t>Сквер «Дома офицеров", пр-кт Революции, д. 32в</t>
  </si>
  <si>
    <t>Бульвар Кольцовский, ул. Кольцовская, д. 46д</t>
  </si>
  <si>
    <t>ул. Писарева, д. 5а, 7а</t>
  </si>
  <si>
    <t>ул. Волго-Донская, д. 10, 24а</t>
  </si>
  <si>
    <t>ул. Героев Сибиряков, д. 83, 81</t>
  </si>
  <si>
    <t>ул. Домостроителей, д. 13, б-р Пионеров, д. 27</t>
  </si>
  <si>
    <t>ул. Генерала Лизюкова, д. 99, 97, 95</t>
  </si>
  <si>
    <t>ул. Торпедо, д. 33, 27</t>
  </si>
  <si>
    <t xml:space="preserve">Руководитель управления жилищно-коммунального хозяйства                                                                   Д.В. Соломаха                </t>
  </si>
  <si>
    <t>Руководитель управления жилищно-коммунального хозяйства                                                                       Д.В. Соломаха</t>
  </si>
  <si>
    <t>Управление главного архитектора городского округа</t>
  </si>
  <si>
    <t xml:space="preserve">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 </t>
  </si>
  <si>
    <t>«Формирование современной городской среды на территории городского округа город Воронеж на 2018 – 2024 годы»</t>
  </si>
  <si>
    <t>5.     Основное мероприятие 4 «Цифровизация городского хозяйства»</t>
  </si>
  <si>
    <t>5.1.</t>
  </si>
  <si>
    <t>Примечание: «*» Значения показателя (индикатора) по годам реализации муниципальной программы могут быть скорректированы по  результатам фактического выделения финансирования.           
«**» Значения показателя (индикатора) по годам реализации муниципальной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</t>
  </si>
  <si>
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2018 - 2024 годы»</t>
  </si>
  <si>
    <t>Руководитель управления жилищно-коммунального хозяйства                                                                                 Д.В. Соломаха</t>
  </si>
  <si>
    <t>Кустарник</t>
  </si>
  <si>
    <t>Опора для СВ95-3</t>
  </si>
  <si>
    <t>Опора ОП1(ф)-4,0-1,0 п.о. (108/76/60 торшер)</t>
  </si>
  <si>
    <t>Светильник GALAD Победа LED-80-ШБ1/K50</t>
  </si>
  <si>
    <t>Светильник  НТУ-06-100-01 (Шар) d.400</t>
  </si>
  <si>
    <t>Щит распределительный навесной ЩРн П-6 пластиковый прозрачная дверь IP41 PRIME</t>
  </si>
  <si>
    <t>Выключатель автоматический однополюсный 25А С S201 6кА (S201 C16)</t>
  </si>
  <si>
    <t>Выключатель автоматический однополюсный 10А С S201 6кА (S201 C16)</t>
  </si>
  <si>
    <t>Кабель-канал 100*50мм (2м)</t>
  </si>
  <si>
    <t>Лампа светодиодная LED 25вт 230в, Е27, белый, А67</t>
  </si>
  <si>
    <t>Кронштейн анкерный КАМ-4000</t>
  </si>
  <si>
    <t>Зажим прокалывающий Р 645</t>
  </si>
  <si>
    <t>Зажим ответвительный ЗОИ 16-95/2.5-35</t>
  </si>
  <si>
    <t>Коробка распределительная 150*110*070 серая IP55 КМ41242</t>
  </si>
  <si>
    <t>Зажим плашечный CD35</t>
  </si>
  <si>
    <t>Кабель силовой АВВГ 4*10 (N)-0.660 ТРТС</t>
  </si>
  <si>
    <t>Лента бандажная ЛМ-50 (50м)</t>
  </si>
  <si>
    <t>Провод СИП 4 4х16-0,6/1</t>
  </si>
  <si>
    <t>Труба гофрированная 40мм ПВД легкая белая без зонда</t>
  </si>
  <si>
    <t>Зажим анкерный для проводов ввода (РА 25 S) ВК</t>
  </si>
  <si>
    <t>Провод СИП-4 2*16 06/1</t>
  </si>
  <si>
    <t>Скрепа СГ-20</t>
  </si>
  <si>
    <t>Кабель силовой АВВГп 2*2,5 ТРТС</t>
  </si>
  <si>
    <t>Стойка баскетбольная 2</t>
  </si>
  <si>
    <t>Спортивный комплекс №9</t>
  </si>
  <si>
    <t>Спортивный элемент 2 в виде машины</t>
  </si>
  <si>
    <t>Стойка для сушилки ковров</t>
  </si>
  <si>
    <t>Стойка баскетбольная</t>
  </si>
  <si>
    <t>Гандбольные ворота</t>
  </si>
  <si>
    <t>Игровой комплекс №6</t>
  </si>
  <si>
    <t>Брусья</t>
  </si>
  <si>
    <t>Теннисный стол</t>
  </si>
  <si>
    <t>Спортивный тренажер № 3</t>
  </si>
  <si>
    <t>Качалка-балансир №3</t>
  </si>
  <si>
    <t>Спортивный элемент 1 в виде змейки</t>
  </si>
  <si>
    <t>Спортивный тренажер № 2</t>
  </si>
  <si>
    <t>Спортивный тренажер № 7</t>
  </si>
  <si>
    <t>Игровой комплекс №1</t>
  </si>
  <si>
    <t>Карусель №2</t>
  </si>
  <si>
    <t>Качели №5</t>
  </si>
  <si>
    <t>Скамейка №5</t>
  </si>
  <si>
    <t>Спортивный комплекс №5</t>
  </si>
  <si>
    <t>Спортивный тренажер № 5</t>
  </si>
  <si>
    <t>Игровой комплекс №3</t>
  </si>
  <si>
    <t>Спортивный комплекс №1</t>
  </si>
  <si>
    <t>Спортивный тренажер № 4</t>
  </si>
  <si>
    <t>Вертушка-чаша</t>
  </si>
  <si>
    <t>Качели №1</t>
  </si>
  <si>
    <t>Спортивный тренажер № 6</t>
  </si>
  <si>
    <t>Песочница №3</t>
  </si>
  <si>
    <t>Спортивный комплекс №6</t>
  </si>
  <si>
    <t>Спортивный комплекс №7</t>
  </si>
  <si>
    <t>Песочница №2</t>
  </si>
  <si>
    <t>Качели №3</t>
  </si>
  <si>
    <t>Качалка-балансир №1</t>
  </si>
  <si>
    <t>Качалка на пружине №1</t>
  </si>
  <si>
    <t>Игровой комплекс №5</t>
  </si>
  <si>
    <t>Скамейка №2</t>
  </si>
  <si>
    <t>Спортивный комплекс №3</t>
  </si>
  <si>
    <t>Качалка на пружине №2</t>
  </si>
  <si>
    <t>Спортивный комплекс №4</t>
  </si>
  <si>
    <t>Игровой комплекс №4</t>
  </si>
  <si>
    <t>Беседка</t>
  </si>
  <si>
    <t>Песочница №1</t>
  </si>
  <si>
    <t>Качели №4</t>
  </si>
  <si>
    <t>Качалка-балансир №2</t>
  </si>
  <si>
    <t>Качалка на пружине №3</t>
  </si>
  <si>
    <t>Карусель №1</t>
  </si>
  <si>
    <t>Качели №2</t>
  </si>
  <si>
    <t>Скамейка №1</t>
  </si>
  <si>
    <t>Материалы из отсевов дробления изверженных горных пород для строительных работ марка 1000, размер зерен до 5 мм очень крупные и крупные</t>
  </si>
  <si>
    <t>ТССЦ-408-0221</t>
  </si>
  <si>
    <t>Песок природный для строительных растворов средний</t>
  </si>
  <si>
    <t>ТССЦ-408-0141</t>
  </si>
  <si>
    <t>кг</t>
  </si>
  <si>
    <t>Состав грунтовочный ЛАЭС "Грунтовка глубокого проникновения"</t>
  </si>
  <si>
    <t>ТССЦ-101-6968</t>
  </si>
  <si>
    <t>Гидростеклоизол</t>
  </si>
  <si>
    <t>ТССЦ-101-0217</t>
  </si>
  <si>
    <t>Перевозка грузов автомобилями-самосвалами грузоподъемностью 10 т, работающих вне карьера, на расстояние: до 6 км I класс груза</t>
  </si>
  <si>
    <t>ТССЦпг-03-21-01-006</t>
  </si>
  <si>
    <t>100 м2 отремонтированной поверхности</t>
  </si>
  <si>
    <t>Ремонт штукатурки гладких фасадов по камню и бетону с земли и лесов: на каждые следующие 10 мм толщины слоя добавлять к расценке 61-10-3</t>
  </si>
  <si>
    <t>ТЕРр61-10-4</t>
  </si>
  <si>
    <t>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</t>
  </si>
  <si>
    <t>ТЕРр61-10-3</t>
  </si>
  <si>
    <t>Корчевка пней вручную давностью рубки до трех лет: диаметром до 700 мм мягких пород</t>
  </si>
  <si>
    <t>ТЕРр68-1-3</t>
  </si>
  <si>
    <t>Окраска фасадов с лесов с подготовкой поверхности: перхлорвиниловая</t>
  </si>
  <si>
    <t>ТЕР15-04-012-01</t>
  </si>
  <si>
    <t>Коробка с зажимами, устанавливаемая на конструкции на стене или колонне, для кабелей или проводов сечением: до 16 мм2, с количеством зажимов до 4</t>
  </si>
  <si>
    <t>ТЕРм08-03-545-07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</si>
  <si>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</si>
  <si>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ТЕРм08-02-412-02</t>
  </si>
  <si>
    <t>Труба винипластовая по установленным конструкциям, по основанию пола, диаметр: до 50 мм</t>
  </si>
  <si>
    <t>ТЕРм08-02-409-07</t>
  </si>
  <si>
    <t>Короба пластмассовые: шириной до 120 мм</t>
  </si>
  <si>
    <t>ТЕРм08-02-390-03</t>
  </si>
  <si>
    <t>Светильник, устанавливаемый вне зданий «Шар венчающий»</t>
  </si>
  <si>
    <t>ТЕРм08-02-369-04</t>
  </si>
  <si>
    <t>Кабель до 35 кВ в проложенных трубах, блоках и коробах, масса 1 м кабеля: до 1 кг</t>
  </si>
  <si>
    <t>ТЕРм08-02-148-01</t>
  </si>
  <si>
    <t>1 т опор</t>
  </si>
  <si>
    <t>Установка стальных опор промежуточных: свободностоящих, одностоечных массой до 2 т</t>
  </si>
  <si>
    <t>ТЕР33-01-016-01</t>
  </si>
  <si>
    <t>Устройство подстилающих и выравнивающих слоев оснований: из песчано-гравийной смеси, дресвы</t>
  </si>
  <si>
    <t>ТЕР27-04-001-02</t>
  </si>
  <si>
    <t>100 ям</t>
  </si>
  <si>
    <t>Бурение ям глубиной до 2 м бурильно-крановыми машинами: на автомобиле, группа грунтов 2</t>
  </si>
  <si>
    <t>ТЕР01-02-031-04</t>
  </si>
  <si>
    <t>Планировка площадей: ручным способом, группа грунтов 1</t>
  </si>
  <si>
    <t>ТЕР01-02-027-04</t>
  </si>
  <si>
    <t>1 м3</t>
  </si>
  <si>
    <t>Разборка: бетонных фундаментов</t>
  </si>
  <si>
    <t>ТЕР46-04-001-02</t>
  </si>
  <si>
    <t>1 м3 бетона</t>
  </si>
  <si>
    <t>Разборка горизонтальных поверхностей бетонных конструкций при помощи отбойных молотков, бетон марки: 100</t>
  </si>
  <si>
    <t>ТЕРр69-19-1</t>
  </si>
  <si>
    <t>Разборка бортовых камней: на бетонном основании</t>
  </si>
  <si>
    <t>ТЕРр68-14-1</t>
  </si>
  <si>
    <t>Разборка асфальтобетонных покрытий тротуаров толщиной до 4 см: вручную</t>
  </si>
  <si>
    <t>ТЕРр68-13-1</t>
  </si>
  <si>
    <t>Стоимость СМР в текущих ценах (4 кв. 2019 г. индекс к СМР=8,07) (с НДС 20%), руб.</t>
  </si>
  <si>
    <t>Сквер «Дубрава», ул. Шишкова, 83л, Московский проспект, 98а</t>
  </si>
  <si>
    <t>Бульвар Аллея Славы, Московский пр-кт, 82д</t>
  </si>
  <si>
    <t>Парк Патриотов, Ленинский пр-кт, 94в, 94/9</t>
  </si>
  <si>
    <t>Сквер им. Куцыгина, ул. Кирова, 2д</t>
  </si>
  <si>
    <t>Сквер им. Бунина, ул. Плехановская,7в</t>
  </si>
  <si>
    <t xml:space="preserve">Парк  Мостозавода, ул. Уточкина, 1Д </t>
  </si>
  <si>
    <t>Бульвар  «Чапаева», ул. Чапаева, 132д</t>
  </si>
  <si>
    <t>переустройство фонтана с благоустройством прилегающей территории «Сквер Советский» в городе Воронеже (II этап)</t>
  </si>
  <si>
    <t>Парк им. Дурова, ул. Ворошилова, 1м, ул. Ворошилова, 1в, ул. Моисеева, 2е</t>
  </si>
  <si>
    <t>Лесопарк Оптимистов, пр-кт Патриотов, 52в, 42, 42в, 46, ул. Южно-Моравская, 13б, ул. Космонавта Комарова, 14б, пр. Патриотов, 44а, общая площадь 66,77 га)</t>
  </si>
  <si>
    <t>2017 год (отчетный)</t>
  </si>
  <si>
    <t>Количество мероприятий, реализованных в рамках цифровизации городского хозяйства, к концу реализации муниципальной программы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</si>
  <si>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водоснабжения, цифровизации городского хозяйства</t>
  </si>
  <si>
    <t>общественная территория у памятника «Детям - жертвам фашистской бомбардировки», ул.Театральная, между д.32 и д.34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</si>
</sst>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3" fillId="0" borderId="0"/>
    <xf numFmtId="0" fontId="22" fillId="0" borderId="0"/>
    <xf numFmtId="0" fontId="23" fillId="0" borderId="2">
      <alignment horizontal="center" vertical="top" wrapText="1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2" fillId="0" borderId="0"/>
    <xf numFmtId="0" fontId="23" fillId="0" borderId="0">
      <alignment horizontal="right" vertical="top" wrapText="1"/>
    </xf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0" fontId="23" fillId="0" borderId="0">
      <alignment horizontal="center" vertical="top" wrapText="1"/>
    </xf>
    <xf numFmtId="0" fontId="23" fillId="0" borderId="0">
      <alignment horizontal="center" vertical="top"/>
    </xf>
    <xf numFmtId="0" fontId="23" fillId="0" borderId="0">
      <alignment horizontal="center"/>
    </xf>
    <xf numFmtId="0" fontId="23" fillId="0" borderId="0">
      <alignment horizontal="center"/>
    </xf>
    <xf numFmtId="0" fontId="24" fillId="0" borderId="0"/>
    <xf numFmtId="0" fontId="24" fillId="0" borderId="2">
      <alignment horizontal="center" wrapText="1"/>
    </xf>
    <xf numFmtId="0" fontId="23" fillId="0" borderId="0">
      <alignment horizontal="center" vertical="top"/>
    </xf>
    <xf numFmtId="0" fontId="24" fillId="0" borderId="2">
      <alignment horizontal="center" wrapText="1"/>
    </xf>
    <xf numFmtId="0" fontId="22" fillId="0" borderId="0"/>
    <xf numFmtId="0" fontId="23" fillId="0" borderId="0">
      <alignment horizontal="left"/>
    </xf>
    <xf numFmtId="0" fontId="23" fillId="0" borderId="0">
      <alignment horizontal="left" vertical="top"/>
    </xf>
    <xf numFmtId="0" fontId="24" fillId="0" borderId="0"/>
  </cellStyleXfs>
  <cellXfs count="207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0" fillId="0" borderId="0" xfId="0" applyBorder="1"/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0" fillId="2" borderId="0" xfId="0" applyFill="1"/>
    <xf numFmtId="0" fontId="3" fillId="2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0" fillId="2" borderId="2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0" xfId="1" applyFont="1" applyFill="1" applyAlignment="1"/>
    <xf numFmtId="49" fontId="14" fillId="0" borderId="0" xfId="0" applyNumberFormat="1" applyFont="1" applyFill="1" applyBorder="1" applyAlignment="1">
      <alignment horizontal="left" vertical="center"/>
    </xf>
    <xf numFmtId="0" fontId="15" fillId="0" borderId="2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0" xfId="1" applyFont="1" applyFill="1" applyAlignment="1"/>
    <xf numFmtId="0" fontId="1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vertical="top" wrapText="1"/>
    </xf>
    <xf numFmtId="0" fontId="16" fillId="2" borderId="0" xfId="0" applyFont="1" applyFill="1"/>
    <xf numFmtId="0" fontId="13" fillId="2" borderId="2" xfId="2" applyFill="1" applyBorder="1"/>
    <xf numFmtId="0" fontId="3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0" fillId="0" borderId="0" xfId="0" applyNumberFormat="1"/>
    <xf numFmtId="0" fontId="3" fillId="0" borderId="0" xfId="0" applyFont="1" applyBorder="1" applyAlignment="1"/>
    <xf numFmtId="49" fontId="10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0" xfId="3" applyFont="1"/>
    <xf numFmtId="0" fontId="11" fillId="0" borderId="0" xfId="3" applyFont="1" applyAlignment="1">
      <alignment horizontal="right" vertical="top"/>
    </xf>
    <xf numFmtId="0" fontId="11" fillId="0" borderId="0" xfId="3" applyFont="1" applyAlignment="1">
      <alignment horizontal="center" vertical="top"/>
    </xf>
    <xf numFmtId="0" fontId="11" fillId="0" borderId="0" xfId="3" applyFont="1" applyAlignment="1">
      <alignment horizontal="center" vertical="top" wrapText="1"/>
    </xf>
    <xf numFmtId="49" fontId="11" fillId="0" borderId="0" xfId="3" applyNumberFormat="1" applyFont="1" applyAlignment="1">
      <alignment horizontal="left" vertical="top"/>
    </xf>
    <xf numFmtId="0" fontId="11" fillId="0" borderId="0" xfId="3" applyNumberFormat="1" applyFont="1" applyAlignment="1">
      <alignment horizontal="center" vertical="top"/>
    </xf>
    <xf numFmtId="4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top" wrapText="1"/>
    </xf>
    <xf numFmtId="49" fontId="11" fillId="0" borderId="2" xfId="3" applyNumberFormat="1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2" fontId="11" fillId="0" borderId="2" xfId="3" applyNumberFormat="1" applyFont="1" applyFill="1" applyBorder="1" applyAlignment="1">
      <alignment horizontal="center" vertical="top" wrapText="1"/>
    </xf>
    <xf numFmtId="4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top"/>
    </xf>
    <xf numFmtId="0" fontId="11" fillId="0" borderId="2" xfId="3" applyFont="1" applyBorder="1" applyAlignment="1">
      <alignment horizontal="center" vertical="center" wrapText="1"/>
    </xf>
    <xf numFmtId="49" fontId="11" fillId="0" borderId="2" xfId="3" applyNumberFormat="1" applyFont="1" applyBorder="1" applyAlignment="1">
      <alignment horizontal="center" vertical="center"/>
    </xf>
    <xf numFmtId="0" fontId="11" fillId="0" borderId="2" xfId="3" applyNumberFormat="1" applyFont="1" applyBorder="1" applyAlignment="1">
      <alignment horizontal="center" vertical="top"/>
    </xf>
    <xf numFmtId="0" fontId="22" fillId="0" borderId="0" xfId="3"/>
    <xf numFmtId="0" fontId="22" fillId="0" borderId="0" xfId="3" applyAlignment="1">
      <alignment horizontal="center" vertical="center"/>
    </xf>
    <xf numFmtId="0" fontId="22" fillId="0" borderId="0" xfId="3" applyAlignment="1">
      <alignment horizontal="center"/>
    </xf>
    <xf numFmtId="0" fontId="11" fillId="0" borderId="2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Fill="1" applyBorder="1" applyAlignment="1">
      <alignment horizontal="center" vertical="top" wrapText="1"/>
    </xf>
    <xf numFmtId="2" fontId="11" fillId="0" borderId="2" xfId="3" applyNumberFormat="1" applyFont="1" applyFill="1" applyBorder="1" applyAlignment="1">
      <alignment horizontal="center" vertical="top" wrapTex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1" fillId="0" borderId="2" xfId="3" applyNumberFormat="1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Alignment="1">
      <alignment horizontal="left" vertical="top" wrapText="1"/>
    </xf>
    <xf numFmtId="0" fontId="11" fillId="0" borderId="2" xfId="3" applyNumberFormat="1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1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30">
    <cellStyle name="Акт" xfId="4"/>
    <cellStyle name="АктМТСН" xfId="5"/>
    <cellStyle name="ВедРесурсов" xfId="6"/>
    <cellStyle name="ВедРесурсовАкт" xfId="7"/>
    <cellStyle name="Индексы" xfId="8"/>
    <cellStyle name="Итоги" xfId="9"/>
    <cellStyle name="ИтогоАктБазЦ" xfId="10"/>
    <cellStyle name="ИтогоАктБИМ" xfId="11"/>
    <cellStyle name="ИтогоАктРесМет" xfId="12"/>
    <cellStyle name="ИтогоАктТекЦ" xfId="13"/>
    <cellStyle name="ИтогоБазЦ" xfId="14"/>
    <cellStyle name="ИтогоБИМ" xfId="15"/>
    <cellStyle name="ИтогоРесМет" xfId="16"/>
    <cellStyle name="ИтогоТекЦ" xfId="17"/>
    <cellStyle name="ЛокСмета" xfId="18"/>
    <cellStyle name="ЛокСмМТСН" xfId="19"/>
    <cellStyle name="М29" xfId="20"/>
    <cellStyle name="ОбСмета" xfId="21"/>
    <cellStyle name="Обычный" xfId="0" builtinId="0"/>
    <cellStyle name="Обычный 2" xfId="2"/>
    <cellStyle name="Обычный 3" xfId="3"/>
    <cellStyle name="Обычный 4" xfId="1"/>
    <cellStyle name="Параметр" xfId="22"/>
    <cellStyle name="ПеременныеСметы" xfId="23"/>
    <cellStyle name="РесСмета" xfId="24"/>
    <cellStyle name="СводкаСтоимРаб" xfId="25"/>
    <cellStyle name="СводРасч" xfId="26"/>
    <cellStyle name="Титул" xfId="27"/>
    <cellStyle name="Хвост" xfId="28"/>
    <cellStyle name="Экспертиза" xfId="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2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164955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2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46970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2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16878300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2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1932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2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32707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2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77227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00025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3347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33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1078825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45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61540" y="233299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46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86940" y="55361205"/>
          <a:ext cx="1264920" cy="53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41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48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9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0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51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52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53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56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6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6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6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6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6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6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6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7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81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82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85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86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18</xdr:row>
      <xdr:rowOff>295275</xdr:rowOff>
    </xdr:from>
    <xdr:ext cx="93278" cy="3810"/>
    <xdr:pic>
      <xdr:nvPicPr>
        <xdr:cNvPr id="8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23</xdr:row>
      <xdr:rowOff>333375</xdr:rowOff>
    </xdr:from>
    <xdr:ext cx="103886" cy="3810"/>
    <xdr:pic>
      <xdr:nvPicPr>
        <xdr:cNvPr id="8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9" name="Рисунок 88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90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91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24</xdr:row>
      <xdr:rowOff>266700</xdr:rowOff>
    </xdr:from>
    <xdr:ext cx="137040" cy="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0</xdr:rowOff>
    </xdr:from>
    <xdr:ext cx="200025" cy="0"/>
    <xdr:pic>
      <xdr:nvPicPr>
        <xdr:cNvPr id="94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272926</xdr:colOff>
      <xdr:row>15</xdr:row>
      <xdr:rowOff>762000</xdr:rowOff>
    </xdr:from>
    <xdr:ext cx="1560682" cy="1206500"/>
    <xdr:pic>
      <xdr:nvPicPr>
        <xdr:cNvPr id="9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04926" y="6959600"/>
          <a:ext cx="1560682" cy="12065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97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96" y="9486900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10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101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23</xdr:row>
      <xdr:rowOff>295275</xdr:rowOff>
    </xdr:from>
    <xdr:ext cx="93278" cy="3810"/>
    <xdr:pic>
      <xdr:nvPicPr>
        <xdr:cNvPr id="10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24</xdr:row>
      <xdr:rowOff>0</xdr:rowOff>
    </xdr:from>
    <xdr:ext cx="103886" cy="3810"/>
    <xdr:pic>
      <xdr:nvPicPr>
        <xdr:cNvPr id="103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608457" cy="3048"/>
    <xdr:pic>
      <xdr:nvPicPr>
        <xdr:cNvPr id="104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105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10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25</xdr:row>
      <xdr:rowOff>0</xdr:rowOff>
    </xdr:from>
    <xdr:ext cx="137040" cy="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190500</xdr:rowOff>
    </xdr:from>
    <xdr:ext cx="200025" cy="0"/>
    <xdr:pic>
      <xdr:nvPicPr>
        <xdr:cNvPr id="109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272792</xdr:colOff>
      <xdr:row>14</xdr:row>
      <xdr:rowOff>507999</xdr:rowOff>
    </xdr:from>
    <xdr:ext cx="1641734" cy="1057275"/>
    <xdr:pic>
      <xdr:nvPicPr>
        <xdr:cNvPr id="11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792" y="4470399"/>
          <a:ext cx="1641734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152028</xdr:colOff>
      <xdr:row>17</xdr:row>
      <xdr:rowOff>425450</xdr:rowOff>
    </xdr:from>
    <xdr:ext cx="1648197" cy="131445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28" y="11855450"/>
          <a:ext cx="1648197" cy="1314450"/>
        </a:xfrm>
        <a:prstGeom prst="rect">
          <a:avLst/>
        </a:prstGeom>
      </xdr:spPr>
    </xdr:pic>
    <xdr:clientData/>
  </xdr:oneCellAnchor>
  <xdr:oneCellAnchor>
    <xdr:from>
      <xdr:col>2</xdr:col>
      <xdr:colOff>79375</xdr:colOff>
      <xdr:row>23</xdr:row>
      <xdr:rowOff>393700</xdr:rowOff>
    </xdr:from>
    <xdr:ext cx="1629978" cy="1231900"/>
    <xdr:pic>
      <xdr:nvPicPr>
        <xdr:cNvPr id="11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5" y="25692100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260349</xdr:colOff>
      <xdr:row>24</xdr:row>
      <xdr:rowOff>44450</xdr:rowOff>
    </xdr:from>
    <xdr:ext cx="1231729" cy="1171575"/>
    <xdr:pic>
      <xdr:nvPicPr>
        <xdr:cNvPr id="113" name="Рисунок 112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49" y="27489150"/>
          <a:ext cx="1231729" cy="1171575"/>
        </a:xfrm>
        <a:prstGeom prst="rect">
          <a:avLst/>
        </a:prstGeom>
        <a:solidFill>
          <a:schemeClr val="bg1"/>
        </a:solidFill>
        <a:extLst/>
      </xdr:spPr>
    </xdr:pic>
    <xdr:clientData/>
  </xdr:oneCellAnchor>
  <xdr:oneCellAnchor>
    <xdr:from>
      <xdr:col>2</xdr:col>
      <xdr:colOff>339725</xdr:colOff>
      <xdr:row>25</xdr:row>
      <xdr:rowOff>76200</xdr:rowOff>
    </xdr:from>
    <xdr:ext cx="1230979" cy="109855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1725" y="28917900"/>
          <a:ext cx="1230979" cy="1098550"/>
        </a:xfrm>
        <a:prstGeom prst="rect">
          <a:avLst/>
        </a:prstGeom>
      </xdr:spPr>
    </xdr:pic>
    <xdr:clientData/>
  </xdr:oneCellAnchor>
  <xdr:oneCellAnchor>
    <xdr:from>
      <xdr:col>2</xdr:col>
      <xdr:colOff>112137</xdr:colOff>
      <xdr:row>18</xdr:row>
      <xdr:rowOff>292100</xdr:rowOff>
    </xdr:from>
    <xdr:ext cx="1723013" cy="109537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4137" y="13868400"/>
          <a:ext cx="1723013" cy="1095375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19</xdr:row>
      <xdr:rowOff>596900</xdr:rowOff>
    </xdr:from>
    <xdr:ext cx="1450211" cy="1231900"/>
    <xdr:pic>
      <xdr:nvPicPr>
        <xdr:cNvPr id="116" name="Picture 1" descr="https://aven-maf.ru/sites/default/files/s-1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22499" y="15557500"/>
          <a:ext cx="1450211" cy="1231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129540</xdr:colOff>
      <xdr:row>22</xdr:row>
      <xdr:rowOff>901700</xdr:rowOff>
    </xdr:from>
    <xdr:ext cx="1635760" cy="1257300"/>
    <xdr:pic>
      <xdr:nvPicPr>
        <xdr:cNvPr id="117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91440</xdr:colOff>
      <xdr:row>20</xdr:row>
      <xdr:rowOff>182880</xdr:rowOff>
    </xdr:from>
    <xdr:ext cx="1264920" cy="677"/>
    <xdr:pic>
      <xdr:nvPicPr>
        <xdr:cNvPr id="118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243840</xdr:colOff>
      <xdr:row>21</xdr:row>
      <xdr:rowOff>493438</xdr:rowOff>
    </xdr:from>
    <xdr:ext cx="1534160" cy="1195662"/>
    <xdr:pic>
      <xdr:nvPicPr>
        <xdr:cNvPr id="119" name="Рисунок 11519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75840" y="20775338"/>
          <a:ext cx="1534160" cy="11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266701</xdr:colOff>
      <xdr:row>20</xdr:row>
      <xdr:rowOff>647700</xdr:rowOff>
    </xdr:from>
    <xdr:ext cx="1511300" cy="1107173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98701" y="18478500"/>
          <a:ext cx="1511300" cy="11071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0"/>
  <sheetViews>
    <sheetView view="pageBreakPreview" topLeftCell="A29" zoomScale="60" zoomScaleNormal="70" workbookViewId="0">
      <selection activeCell="E20" sqref="E20:L20"/>
    </sheetView>
  </sheetViews>
  <sheetFormatPr defaultRowHeight="15" x14ac:dyDescent="0.25"/>
  <cols>
    <col min="2" max="2" width="33.5703125" customWidth="1"/>
    <col min="3" max="3" width="18.5703125" customWidth="1"/>
    <col min="4" max="4" width="10.28515625" customWidth="1"/>
    <col min="5" max="5" width="11" customWidth="1"/>
    <col min="6" max="6" width="10.5703125" customWidth="1"/>
    <col min="7" max="7" width="8.7109375" customWidth="1"/>
    <col min="8" max="8" width="12.7109375" customWidth="1"/>
    <col min="9" max="9" width="13.7109375" customWidth="1"/>
    <col min="10" max="10" width="13.140625" customWidth="1"/>
    <col min="11" max="12" width="15.5703125" customWidth="1"/>
  </cols>
  <sheetData>
    <row r="3" spans="1:12" ht="23.25" x14ac:dyDescent="0.25">
      <c r="F3" s="163" t="s">
        <v>55</v>
      </c>
      <c r="G3" s="163"/>
      <c r="H3" s="163"/>
      <c r="I3" s="163"/>
      <c r="J3" s="163"/>
      <c r="K3" s="163"/>
      <c r="L3" s="163"/>
    </row>
    <row r="4" spans="1:12" ht="23.25" x14ac:dyDescent="0.25">
      <c r="F4" s="163" t="s">
        <v>21</v>
      </c>
      <c r="G4" s="163"/>
      <c r="H4" s="163"/>
      <c r="I4" s="163"/>
      <c r="J4" s="163"/>
      <c r="K4" s="163"/>
      <c r="L4" s="163"/>
    </row>
    <row r="5" spans="1:12" ht="23.25" x14ac:dyDescent="0.25">
      <c r="F5" s="163" t="s">
        <v>22</v>
      </c>
      <c r="G5" s="163"/>
      <c r="H5" s="163"/>
      <c r="I5" s="163"/>
      <c r="J5" s="163"/>
      <c r="K5" s="163"/>
      <c r="L5" s="163"/>
    </row>
    <row r="6" spans="1:12" ht="23.25" x14ac:dyDescent="0.25">
      <c r="F6" s="163" t="s">
        <v>23</v>
      </c>
      <c r="G6" s="163"/>
      <c r="H6" s="163"/>
      <c r="I6" s="163"/>
      <c r="J6" s="163"/>
      <c r="K6" s="163"/>
      <c r="L6" s="163"/>
    </row>
    <row r="7" spans="1:12" ht="23.25" x14ac:dyDescent="0.25">
      <c r="F7" s="163" t="s">
        <v>24</v>
      </c>
      <c r="G7" s="163"/>
      <c r="H7" s="163"/>
      <c r="I7" s="163"/>
      <c r="J7" s="163"/>
      <c r="K7" s="163"/>
      <c r="L7" s="163"/>
    </row>
    <row r="8" spans="1:12" ht="23.25" x14ac:dyDescent="0.35">
      <c r="F8" s="161" t="s">
        <v>1160</v>
      </c>
      <c r="G8" s="161"/>
      <c r="H8" s="161"/>
      <c r="I8" s="161"/>
      <c r="J8" s="161"/>
      <c r="K8" s="161"/>
      <c r="L8" s="161"/>
    </row>
    <row r="9" spans="1:12" ht="23.25" x14ac:dyDescent="0.35">
      <c r="F9" s="128"/>
      <c r="G9" s="128"/>
      <c r="H9" s="128"/>
      <c r="I9" s="128"/>
      <c r="J9" s="128"/>
      <c r="K9" s="128"/>
      <c r="L9" s="128"/>
    </row>
    <row r="10" spans="1:12" ht="23.25" x14ac:dyDescent="0.35">
      <c r="F10" s="128"/>
      <c r="G10" s="128"/>
      <c r="H10" s="128"/>
      <c r="I10" s="128"/>
      <c r="J10" s="128"/>
      <c r="K10" s="128"/>
      <c r="L10" s="128"/>
    </row>
    <row r="11" spans="1:12" ht="23.25" x14ac:dyDescent="0.35">
      <c r="A11" s="161" t="s">
        <v>530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</row>
    <row r="12" spans="1:12" ht="23.25" customHeight="1" x14ac:dyDescent="0.35">
      <c r="A12" s="162" t="s">
        <v>45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ht="23.25" x14ac:dyDescent="0.25">
      <c r="A13" s="163" t="s">
        <v>1158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</row>
    <row r="14" spans="1:12" ht="23.25" x14ac:dyDescent="0.25">
      <c r="A14" s="163" t="s">
        <v>46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</row>
    <row r="16" spans="1:12" ht="87.75" customHeight="1" x14ac:dyDescent="0.25">
      <c r="A16" s="164" t="s">
        <v>27</v>
      </c>
      <c r="B16" s="164" t="s">
        <v>34</v>
      </c>
      <c r="C16" s="164" t="s">
        <v>35</v>
      </c>
      <c r="D16" s="171" t="s">
        <v>36</v>
      </c>
      <c r="E16" s="166" t="s">
        <v>1453</v>
      </c>
      <c r="F16" s="164" t="s">
        <v>1187</v>
      </c>
      <c r="G16" s="164"/>
      <c r="H16" s="164"/>
      <c r="I16" s="164"/>
      <c r="J16" s="164"/>
      <c r="K16" s="164"/>
      <c r="L16" s="164"/>
    </row>
    <row r="17" spans="1:13" ht="18.75" x14ac:dyDescent="0.25">
      <c r="A17" s="164"/>
      <c r="B17" s="164"/>
      <c r="C17" s="164"/>
      <c r="D17" s="172"/>
      <c r="E17" s="166"/>
      <c r="F17" s="72">
        <v>2018</v>
      </c>
      <c r="G17" s="72">
        <v>2019</v>
      </c>
      <c r="H17" s="72" t="s">
        <v>1227</v>
      </c>
      <c r="I17" s="72" t="s">
        <v>1228</v>
      </c>
      <c r="J17" s="72" t="s">
        <v>1229</v>
      </c>
      <c r="K17" s="93" t="s">
        <v>1184</v>
      </c>
      <c r="L17" s="93" t="s">
        <v>1185</v>
      </c>
    </row>
    <row r="18" spans="1:13" ht="18.75" x14ac:dyDescent="0.25">
      <c r="A18" s="72">
        <v>1</v>
      </c>
      <c r="B18" s="72">
        <v>2</v>
      </c>
      <c r="C18" s="72">
        <v>3</v>
      </c>
      <c r="D18" s="157">
        <v>4</v>
      </c>
      <c r="E18" s="72">
        <v>5</v>
      </c>
      <c r="F18" s="72">
        <v>6</v>
      </c>
      <c r="G18" s="72">
        <v>7</v>
      </c>
      <c r="H18" s="72">
        <v>8</v>
      </c>
      <c r="I18" s="72">
        <v>9</v>
      </c>
      <c r="J18" s="72">
        <v>10</v>
      </c>
      <c r="K18" s="72">
        <v>11</v>
      </c>
      <c r="L18" s="72">
        <v>12</v>
      </c>
    </row>
    <row r="19" spans="1:13" ht="63.75" customHeight="1" x14ac:dyDescent="0.25">
      <c r="A19" s="164" t="s">
        <v>1318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</row>
    <row r="20" spans="1:13" ht="270" customHeight="1" x14ac:dyDescent="0.3">
      <c r="A20" s="72" t="s">
        <v>37</v>
      </c>
      <c r="B20" s="160" t="s">
        <v>1455</v>
      </c>
      <c r="C20" s="72" t="s">
        <v>627</v>
      </c>
      <c r="D20" s="157" t="s">
        <v>40</v>
      </c>
      <c r="E20" s="70">
        <v>126</v>
      </c>
      <c r="F20" s="9">
        <v>133</v>
      </c>
      <c r="G20" s="9">
        <v>77</v>
      </c>
      <c r="H20" s="9">
        <v>62</v>
      </c>
      <c r="I20" s="9">
        <v>85</v>
      </c>
      <c r="J20" s="9">
        <v>83</v>
      </c>
      <c r="K20" s="9">
        <v>74</v>
      </c>
      <c r="L20" s="9">
        <v>39</v>
      </c>
    </row>
    <row r="21" spans="1:13" ht="42.75" customHeight="1" x14ac:dyDescent="0.25">
      <c r="A21" s="164" t="s">
        <v>628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</row>
    <row r="22" spans="1:13" ht="97.5" customHeight="1" x14ac:dyDescent="0.25">
      <c r="A22" s="72" t="s">
        <v>41</v>
      </c>
      <c r="B22" s="6" t="s">
        <v>38</v>
      </c>
      <c r="C22" s="72" t="s">
        <v>39</v>
      </c>
      <c r="D22" s="157" t="s">
        <v>40</v>
      </c>
      <c r="E22" s="70">
        <v>125</v>
      </c>
      <c r="F22" s="9">
        <v>121</v>
      </c>
      <c r="G22" s="72">
        <v>74</v>
      </c>
      <c r="H22" s="72">
        <v>58</v>
      </c>
      <c r="I22" s="72">
        <v>82</v>
      </c>
      <c r="J22" s="72">
        <v>82</v>
      </c>
      <c r="K22" s="72">
        <v>42</v>
      </c>
      <c r="L22" s="72" t="s">
        <v>39</v>
      </c>
    </row>
    <row r="23" spans="1:13" ht="35.25" customHeight="1" x14ac:dyDescent="0.25">
      <c r="A23" s="164" t="s">
        <v>629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</row>
    <row r="24" spans="1:13" ht="56.25" x14ac:dyDescent="0.25">
      <c r="A24" s="72" t="s">
        <v>43</v>
      </c>
      <c r="B24" s="6" t="s">
        <v>42</v>
      </c>
      <c r="C24" s="72" t="s">
        <v>39</v>
      </c>
      <c r="D24" s="157" t="s">
        <v>40</v>
      </c>
      <c r="E24" s="70" t="s">
        <v>39</v>
      </c>
      <c r="F24" s="9">
        <v>12</v>
      </c>
      <c r="G24" s="9">
        <v>3</v>
      </c>
      <c r="H24" s="72">
        <v>4</v>
      </c>
      <c r="I24" s="122">
        <v>3</v>
      </c>
      <c r="J24" s="122">
        <v>1</v>
      </c>
      <c r="K24" s="122">
        <v>31</v>
      </c>
      <c r="L24" s="122">
        <v>38</v>
      </c>
      <c r="M24" s="92"/>
    </row>
    <row r="25" spans="1:13" ht="56.25" customHeight="1" x14ac:dyDescent="0.25">
      <c r="A25" s="164" t="s">
        <v>630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</row>
    <row r="26" spans="1:13" ht="138.75" customHeight="1" x14ac:dyDescent="0.25">
      <c r="A26" s="72" t="s">
        <v>631</v>
      </c>
      <c r="B26" s="6" t="s">
        <v>44</v>
      </c>
      <c r="C26" s="72" t="s">
        <v>39</v>
      </c>
      <c r="D26" s="157" t="s">
        <v>40</v>
      </c>
      <c r="E26" s="70">
        <v>1</v>
      </c>
      <c r="F26" s="70" t="s">
        <v>39</v>
      </c>
      <c r="G26" s="70" t="s">
        <v>39</v>
      </c>
      <c r="H26" s="70" t="s">
        <v>39</v>
      </c>
      <c r="I26" s="70" t="s">
        <v>39</v>
      </c>
      <c r="J26" s="70" t="s">
        <v>39</v>
      </c>
      <c r="K26" s="70">
        <v>1</v>
      </c>
      <c r="L26" s="70" t="s">
        <v>39</v>
      </c>
    </row>
    <row r="27" spans="1:13" ht="30.75" customHeight="1" x14ac:dyDescent="0.25">
      <c r="A27" s="168" t="s">
        <v>1315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70"/>
    </row>
    <row r="28" spans="1:13" ht="130.5" customHeight="1" x14ac:dyDescent="0.25">
      <c r="A28" s="127" t="s">
        <v>1316</v>
      </c>
      <c r="B28" s="59" t="s">
        <v>1454</v>
      </c>
      <c r="C28" s="127" t="s">
        <v>39</v>
      </c>
      <c r="D28" s="157" t="s">
        <v>40</v>
      </c>
      <c r="E28" s="158" t="s">
        <v>39</v>
      </c>
      <c r="F28" s="127" t="s">
        <v>39</v>
      </c>
      <c r="G28" s="127" t="s">
        <v>39</v>
      </c>
      <c r="H28" s="127" t="s">
        <v>39</v>
      </c>
      <c r="I28" s="127" t="s">
        <v>39</v>
      </c>
      <c r="J28" s="127" t="s">
        <v>39</v>
      </c>
      <c r="K28" s="159" t="s">
        <v>39</v>
      </c>
      <c r="L28" s="15">
        <v>1</v>
      </c>
    </row>
    <row r="29" spans="1:13" ht="96" customHeight="1" x14ac:dyDescent="0.25">
      <c r="A29" s="167" t="s">
        <v>1317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</row>
    <row r="30" spans="1:13" ht="31.5" customHeight="1" x14ac:dyDescent="0.3">
      <c r="A30" s="165" t="s">
        <v>1247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</sheetData>
  <mergeCells count="23">
    <mergeCell ref="A21:L21"/>
    <mergeCell ref="A25:L25"/>
    <mergeCell ref="A30:L30"/>
    <mergeCell ref="E16:E17"/>
    <mergeCell ref="A16:A17"/>
    <mergeCell ref="B16:B17"/>
    <mergeCell ref="C16:C17"/>
    <mergeCell ref="A19:L19"/>
    <mergeCell ref="F16:L16"/>
    <mergeCell ref="A23:L23"/>
    <mergeCell ref="A29:L29"/>
    <mergeCell ref="A27:L27"/>
    <mergeCell ref="D16:D17"/>
    <mergeCell ref="F3:L3"/>
    <mergeCell ref="F4:L4"/>
    <mergeCell ref="F5:L5"/>
    <mergeCell ref="F6:L6"/>
    <mergeCell ref="F7:L7"/>
    <mergeCell ref="F8:L8"/>
    <mergeCell ref="A11:L11"/>
    <mergeCell ref="A12:L12"/>
    <mergeCell ref="A13:L13"/>
    <mergeCell ref="A14:L14"/>
  </mergeCells>
  <pageMargins left="1.1811023622047245" right="0.59055118110236227" top="0.98425196850393704" bottom="0.78740157480314965" header="0.31496062992125984" footer="0.31496062992125984"/>
  <pageSetup paperSize="9" scale="73" fitToHeight="3" orientation="landscape" r:id="rId1"/>
  <headerFooter differentFirst="1">
    <oddHeader>&amp;C&amp;"Times New Roman,обычный"&amp;14&amp;P</oddHeader>
  </headerFooter>
  <rowBreaks count="2" manualBreakCount="2">
    <brk id="19" max="11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6"/>
  <sheetViews>
    <sheetView topLeftCell="B31" zoomScale="75" zoomScaleNormal="75" workbookViewId="0">
      <selection activeCell="B31" sqref="A1:XFD1048576"/>
    </sheetView>
  </sheetViews>
  <sheetFormatPr defaultRowHeight="15" x14ac:dyDescent="0.25"/>
  <cols>
    <col min="1" max="1" width="6.85546875" style="69" customWidth="1"/>
    <col min="2" max="2" width="130.7109375" customWidth="1"/>
  </cols>
  <sheetData>
    <row r="1" spans="1:2" ht="23.25" x14ac:dyDescent="0.35">
      <c r="A1" s="68"/>
      <c r="B1" s="99" t="s">
        <v>1171</v>
      </c>
    </row>
    <row r="2" spans="1:2" ht="23.25" x14ac:dyDescent="0.35">
      <c r="A2" s="68"/>
      <c r="B2" s="99" t="s">
        <v>1172</v>
      </c>
    </row>
    <row r="3" spans="1:2" ht="23.25" x14ac:dyDescent="0.35">
      <c r="A3" s="68"/>
      <c r="B3" s="99" t="s">
        <v>1173</v>
      </c>
    </row>
    <row r="4" spans="1:2" ht="23.25" x14ac:dyDescent="0.35">
      <c r="A4" s="68"/>
      <c r="B4" s="99" t="s">
        <v>1194</v>
      </c>
    </row>
    <row r="5" spans="1:2" ht="23.25" x14ac:dyDescent="0.35">
      <c r="A5" s="68"/>
      <c r="B5" s="99" t="s">
        <v>1193</v>
      </c>
    </row>
    <row r="6" spans="1:2" ht="23.25" x14ac:dyDescent="0.35">
      <c r="A6" s="68"/>
      <c r="B6" s="98" t="s">
        <v>1174</v>
      </c>
    </row>
    <row r="7" spans="1:2" ht="23.25" x14ac:dyDescent="0.35">
      <c r="A7" s="68"/>
      <c r="B7" s="48"/>
    </row>
    <row r="8" spans="1:2" ht="168" customHeight="1" x14ac:dyDescent="0.35">
      <c r="A8" s="68"/>
      <c r="B8" s="100" t="s">
        <v>1192</v>
      </c>
    </row>
    <row r="9" spans="1:2" ht="18.75" customHeight="1" x14ac:dyDescent="0.35">
      <c r="A9" s="68"/>
      <c r="B9" s="97"/>
    </row>
    <row r="10" spans="1:2" s="50" customFormat="1" ht="73.5" customHeight="1" x14ac:dyDescent="0.3">
      <c r="A10" s="70" t="s">
        <v>27</v>
      </c>
      <c r="B10" s="70" t="s">
        <v>57</v>
      </c>
    </row>
    <row r="11" spans="1:2" s="90" customFormat="1" ht="24.75" customHeight="1" x14ac:dyDescent="0.25">
      <c r="A11" s="70">
        <v>1</v>
      </c>
      <c r="B11" s="70">
        <v>2</v>
      </c>
    </row>
    <row r="12" spans="1:2" s="66" customFormat="1" ht="24.75" customHeight="1" x14ac:dyDescent="0.25">
      <c r="A12" s="70">
        <v>1</v>
      </c>
      <c r="B12" s="71" t="s">
        <v>700</v>
      </c>
    </row>
    <row r="13" spans="1:2" s="66" customFormat="1" ht="24.75" customHeight="1" x14ac:dyDescent="0.25">
      <c r="A13" s="70">
        <v>2</v>
      </c>
      <c r="B13" s="71" t="s">
        <v>701</v>
      </c>
    </row>
    <row r="14" spans="1:2" s="66" customFormat="1" ht="24.75" customHeight="1" x14ac:dyDescent="0.25">
      <c r="A14" s="70">
        <v>3</v>
      </c>
      <c r="B14" s="71" t="s">
        <v>702</v>
      </c>
    </row>
    <row r="15" spans="1:2" s="66" customFormat="1" ht="24.75" customHeight="1" x14ac:dyDescent="0.25">
      <c r="A15" s="70">
        <v>4</v>
      </c>
      <c r="B15" s="71" t="s">
        <v>703</v>
      </c>
    </row>
    <row r="16" spans="1:2" s="66" customFormat="1" ht="24.75" customHeight="1" x14ac:dyDescent="0.25">
      <c r="A16" s="70">
        <v>5</v>
      </c>
      <c r="B16" s="71" t="s">
        <v>704</v>
      </c>
    </row>
    <row r="17" spans="1:2" s="66" customFormat="1" ht="24.75" customHeight="1" x14ac:dyDescent="0.25">
      <c r="A17" s="70">
        <v>6</v>
      </c>
      <c r="B17" s="71" t="s">
        <v>705</v>
      </c>
    </row>
    <row r="18" spans="1:2" s="66" customFormat="1" ht="24.75" customHeight="1" x14ac:dyDescent="0.25">
      <c r="A18" s="70">
        <v>7</v>
      </c>
      <c r="B18" s="71" t="s">
        <v>706</v>
      </c>
    </row>
    <row r="19" spans="1:2" s="66" customFormat="1" ht="24.75" customHeight="1" x14ac:dyDescent="0.25">
      <c r="A19" s="70">
        <v>8</v>
      </c>
      <c r="B19" s="71" t="s">
        <v>707</v>
      </c>
    </row>
    <row r="20" spans="1:2" s="66" customFormat="1" ht="24.75" customHeight="1" x14ac:dyDescent="0.25">
      <c r="A20" s="70">
        <v>9</v>
      </c>
      <c r="B20" s="71" t="s">
        <v>708</v>
      </c>
    </row>
    <row r="21" spans="1:2" s="66" customFormat="1" ht="24.75" customHeight="1" x14ac:dyDescent="0.25">
      <c r="A21" s="70">
        <v>10</v>
      </c>
      <c r="B21" s="71" t="s">
        <v>709</v>
      </c>
    </row>
    <row r="22" spans="1:2" s="66" customFormat="1" ht="24.75" customHeight="1" x14ac:dyDescent="0.25">
      <c r="A22" s="70">
        <v>11</v>
      </c>
      <c r="B22" s="71" t="s">
        <v>710</v>
      </c>
    </row>
    <row r="23" spans="1:2" s="66" customFormat="1" ht="24.75" customHeight="1" x14ac:dyDescent="0.25">
      <c r="A23" s="70">
        <v>12</v>
      </c>
      <c r="B23" s="71" t="s">
        <v>711</v>
      </c>
    </row>
    <row r="24" spans="1:2" s="66" customFormat="1" ht="24.75" customHeight="1" x14ac:dyDescent="0.25">
      <c r="A24" s="70">
        <v>13</v>
      </c>
      <c r="B24" s="71" t="s">
        <v>712</v>
      </c>
    </row>
    <row r="25" spans="1:2" s="66" customFormat="1" ht="24.75" customHeight="1" x14ac:dyDescent="0.25">
      <c r="A25" s="70">
        <v>14</v>
      </c>
      <c r="B25" s="71" t="s">
        <v>713</v>
      </c>
    </row>
    <row r="26" spans="1:2" s="66" customFormat="1" ht="24.75" customHeight="1" x14ac:dyDescent="0.25">
      <c r="A26" s="70">
        <v>15</v>
      </c>
      <c r="B26" s="71" t="s">
        <v>714</v>
      </c>
    </row>
    <row r="27" spans="1:2" s="66" customFormat="1" ht="24.75" customHeight="1" x14ac:dyDescent="0.25">
      <c r="A27" s="70">
        <v>16</v>
      </c>
      <c r="B27" s="71" t="s">
        <v>715</v>
      </c>
    </row>
    <row r="28" spans="1:2" s="66" customFormat="1" ht="24.75" customHeight="1" x14ac:dyDescent="0.25">
      <c r="A28" s="70">
        <v>17</v>
      </c>
      <c r="B28" s="71" t="s">
        <v>716</v>
      </c>
    </row>
    <row r="29" spans="1:2" s="66" customFormat="1" ht="24.75" customHeight="1" x14ac:dyDescent="0.25">
      <c r="A29" s="70">
        <v>18</v>
      </c>
      <c r="B29" s="71" t="s">
        <v>717</v>
      </c>
    </row>
    <row r="30" spans="1:2" s="66" customFormat="1" ht="24.75" customHeight="1" x14ac:dyDescent="0.25">
      <c r="A30" s="70">
        <v>19</v>
      </c>
      <c r="B30" s="71" t="s">
        <v>718</v>
      </c>
    </row>
    <row r="31" spans="1:2" s="66" customFormat="1" ht="24.75" customHeight="1" x14ac:dyDescent="0.25">
      <c r="A31" s="70">
        <v>20</v>
      </c>
      <c r="B31" s="71" t="s">
        <v>719</v>
      </c>
    </row>
    <row r="32" spans="1:2" s="66" customFormat="1" ht="24.75" customHeight="1" x14ac:dyDescent="0.25">
      <c r="A32" s="70">
        <v>21</v>
      </c>
      <c r="B32" s="71" t="s">
        <v>720</v>
      </c>
    </row>
    <row r="33" spans="1:2" s="67" customFormat="1" ht="24.75" customHeight="1" x14ac:dyDescent="0.25">
      <c r="A33" s="70">
        <v>22</v>
      </c>
      <c r="B33" s="27" t="s">
        <v>721</v>
      </c>
    </row>
    <row r="34" spans="1:2" s="66" customFormat="1" ht="24.75" customHeight="1" x14ac:dyDescent="0.25">
      <c r="A34" s="70">
        <v>23</v>
      </c>
      <c r="B34" s="71" t="s">
        <v>722</v>
      </c>
    </row>
    <row r="35" spans="1:2" s="66" customFormat="1" ht="24.75" customHeight="1" x14ac:dyDescent="0.25">
      <c r="A35" s="70">
        <v>24</v>
      </c>
      <c r="B35" s="71" t="s">
        <v>723</v>
      </c>
    </row>
    <row r="36" spans="1:2" s="66" customFormat="1" ht="24.75" customHeight="1" x14ac:dyDescent="0.25">
      <c r="A36" s="70">
        <v>25</v>
      </c>
      <c r="B36" s="71" t="s">
        <v>724</v>
      </c>
    </row>
    <row r="37" spans="1:2" s="66" customFormat="1" ht="24.75" customHeight="1" x14ac:dyDescent="0.25">
      <c r="A37" s="70">
        <v>26</v>
      </c>
      <c r="B37" s="71" t="s">
        <v>725</v>
      </c>
    </row>
    <row r="38" spans="1:2" s="66" customFormat="1" ht="24.75" customHeight="1" x14ac:dyDescent="0.25">
      <c r="A38" s="70">
        <v>27</v>
      </c>
      <c r="B38" s="71" t="s">
        <v>726</v>
      </c>
    </row>
    <row r="39" spans="1:2" s="66" customFormat="1" ht="24.75" customHeight="1" x14ac:dyDescent="0.25">
      <c r="A39" s="70">
        <v>28</v>
      </c>
      <c r="B39" s="71" t="s">
        <v>727</v>
      </c>
    </row>
    <row r="40" spans="1:2" s="66" customFormat="1" ht="24.75" customHeight="1" x14ac:dyDescent="0.25">
      <c r="A40" s="70">
        <v>29</v>
      </c>
      <c r="B40" s="71" t="s">
        <v>728</v>
      </c>
    </row>
    <row r="41" spans="1:2" s="66" customFormat="1" ht="24.75" customHeight="1" x14ac:dyDescent="0.25">
      <c r="A41" s="70">
        <v>30</v>
      </c>
      <c r="B41" s="71" t="s">
        <v>729</v>
      </c>
    </row>
    <row r="42" spans="1:2" s="66" customFormat="1" ht="24.75" customHeight="1" x14ac:dyDescent="0.25">
      <c r="A42" s="70">
        <v>31</v>
      </c>
      <c r="B42" s="71" t="s">
        <v>730</v>
      </c>
    </row>
    <row r="43" spans="1:2" s="66" customFormat="1" ht="24.75" customHeight="1" x14ac:dyDescent="0.25">
      <c r="A43" s="70">
        <v>32</v>
      </c>
      <c r="B43" s="71" t="s">
        <v>731</v>
      </c>
    </row>
    <row r="44" spans="1:2" s="66" customFormat="1" ht="24.75" customHeight="1" x14ac:dyDescent="0.25">
      <c r="A44" s="70">
        <v>33</v>
      </c>
      <c r="B44" s="71" t="s">
        <v>732</v>
      </c>
    </row>
    <row r="45" spans="1:2" s="66" customFormat="1" ht="24.75" customHeight="1" x14ac:dyDescent="0.25">
      <c r="A45" s="70">
        <v>34</v>
      </c>
      <c r="B45" s="71" t="s">
        <v>733</v>
      </c>
    </row>
    <row r="46" spans="1:2" s="66" customFormat="1" ht="24.75" customHeight="1" x14ac:dyDescent="0.25">
      <c r="A46" s="70">
        <v>35</v>
      </c>
      <c r="B46" s="71" t="s">
        <v>734</v>
      </c>
    </row>
    <row r="47" spans="1:2" s="66" customFormat="1" ht="24.75" customHeight="1" x14ac:dyDescent="0.25">
      <c r="A47" s="70">
        <v>36</v>
      </c>
      <c r="B47" s="71" t="s">
        <v>735</v>
      </c>
    </row>
    <row r="48" spans="1:2" s="66" customFormat="1" ht="24.75" customHeight="1" x14ac:dyDescent="0.25">
      <c r="A48" s="70">
        <v>37</v>
      </c>
      <c r="B48" s="71" t="s">
        <v>736</v>
      </c>
    </row>
    <row r="49" spans="1:2" s="66" customFormat="1" ht="24.75" customHeight="1" x14ac:dyDescent="0.25">
      <c r="A49" s="70">
        <v>38</v>
      </c>
      <c r="B49" s="71" t="s">
        <v>737</v>
      </c>
    </row>
    <row r="50" spans="1:2" s="66" customFormat="1" ht="24.75" customHeight="1" x14ac:dyDescent="0.25">
      <c r="A50" s="70">
        <v>39</v>
      </c>
      <c r="B50" s="71" t="s">
        <v>738</v>
      </c>
    </row>
    <row r="51" spans="1:2" s="66" customFormat="1" ht="24.75" customHeight="1" x14ac:dyDescent="0.25">
      <c r="A51" s="70">
        <v>40</v>
      </c>
      <c r="B51" s="71" t="s">
        <v>739</v>
      </c>
    </row>
    <row r="52" spans="1:2" s="66" customFormat="1" ht="24.75" customHeight="1" x14ac:dyDescent="0.25">
      <c r="A52" s="70">
        <v>41</v>
      </c>
      <c r="B52" s="71" t="s">
        <v>740</v>
      </c>
    </row>
    <row r="53" spans="1:2" s="66" customFormat="1" ht="24.75" customHeight="1" x14ac:dyDescent="0.25">
      <c r="A53" s="70">
        <v>42</v>
      </c>
      <c r="B53" s="71" t="s">
        <v>741</v>
      </c>
    </row>
    <row r="54" spans="1:2" s="66" customFormat="1" ht="24.75" customHeight="1" x14ac:dyDescent="0.25">
      <c r="A54" s="70">
        <v>43</v>
      </c>
      <c r="B54" s="71" t="s">
        <v>742</v>
      </c>
    </row>
    <row r="55" spans="1:2" s="66" customFormat="1" ht="24.75" customHeight="1" x14ac:dyDescent="0.25">
      <c r="A55" s="70">
        <v>44</v>
      </c>
      <c r="B55" s="71" t="s">
        <v>743</v>
      </c>
    </row>
    <row r="56" spans="1:2" s="66" customFormat="1" ht="24.75" customHeight="1" x14ac:dyDescent="0.25">
      <c r="A56" s="70">
        <v>45</v>
      </c>
      <c r="B56" s="71" t="s">
        <v>744</v>
      </c>
    </row>
    <row r="57" spans="1:2" s="66" customFormat="1" ht="24.75" customHeight="1" x14ac:dyDescent="0.25">
      <c r="A57" s="70">
        <v>46</v>
      </c>
      <c r="B57" s="71" t="s">
        <v>745</v>
      </c>
    </row>
    <row r="58" spans="1:2" s="66" customFormat="1" ht="24.75" customHeight="1" x14ac:dyDescent="0.25">
      <c r="A58" s="70">
        <v>47</v>
      </c>
      <c r="B58" s="71" t="s">
        <v>746</v>
      </c>
    </row>
    <row r="59" spans="1:2" s="66" customFormat="1" ht="24.75" customHeight="1" x14ac:dyDescent="0.25">
      <c r="A59" s="70">
        <v>48</v>
      </c>
      <c r="B59" s="71" t="s">
        <v>747</v>
      </c>
    </row>
    <row r="60" spans="1:2" s="66" customFormat="1" ht="24.75" customHeight="1" x14ac:dyDescent="0.25">
      <c r="A60" s="70">
        <v>49</v>
      </c>
      <c r="B60" s="71" t="s">
        <v>748</v>
      </c>
    </row>
    <row r="61" spans="1:2" s="66" customFormat="1" ht="24.75" customHeight="1" x14ac:dyDescent="0.25">
      <c r="A61" s="70">
        <v>50</v>
      </c>
      <c r="B61" s="71" t="s">
        <v>749</v>
      </c>
    </row>
    <row r="62" spans="1:2" s="66" customFormat="1" ht="24.75" customHeight="1" x14ac:dyDescent="0.25">
      <c r="A62" s="70">
        <v>51</v>
      </c>
      <c r="B62" s="71" t="s">
        <v>750</v>
      </c>
    </row>
    <row r="63" spans="1:2" s="66" customFormat="1" ht="24.75" customHeight="1" x14ac:dyDescent="0.25">
      <c r="A63" s="70">
        <v>52</v>
      </c>
      <c r="B63" s="71" t="s">
        <v>751</v>
      </c>
    </row>
    <row r="64" spans="1:2" s="66" customFormat="1" ht="24.75" customHeight="1" x14ac:dyDescent="0.25">
      <c r="A64" s="70">
        <v>53</v>
      </c>
      <c r="B64" s="71" t="s">
        <v>752</v>
      </c>
    </row>
    <row r="65" spans="1:2" s="66" customFormat="1" ht="24.75" customHeight="1" x14ac:dyDescent="0.25">
      <c r="A65" s="70">
        <v>54</v>
      </c>
      <c r="B65" s="71" t="s">
        <v>753</v>
      </c>
    </row>
    <row r="66" spans="1:2" s="66" customFormat="1" ht="24.75" customHeight="1" x14ac:dyDescent="0.25">
      <c r="A66" s="70">
        <v>55</v>
      </c>
      <c r="B66" s="71" t="s">
        <v>754</v>
      </c>
    </row>
    <row r="67" spans="1:2" s="67" customFormat="1" ht="24.75" customHeight="1" x14ac:dyDescent="0.25">
      <c r="A67" s="70">
        <v>56</v>
      </c>
      <c r="B67" s="71" t="s">
        <v>755</v>
      </c>
    </row>
    <row r="68" spans="1:2" s="67" customFormat="1" ht="24.75" customHeight="1" x14ac:dyDescent="0.25">
      <c r="A68" s="70">
        <v>57</v>
      </c>
      <c r="B68" s="71" t="s">
        <v>756</v>
      </c>
    </row>
    <row r="69" spans="1:2" s="67" customFormat="1" ht="24.75" customHeight="1" x14ac:dyDescent="0.25">
      <c r="A69" s="70">
        <v>58</v>
      </c>
      <c r="B69" s="71" t="s">
        <v>757</v>
      </c>
    </row>
    <row r="70" spans="1:2" s="67" customFormat="1" ht="24.75" customHeight="1" x14ac:dyDescent="0.25">
      <c r="A70" s="70">
        <v>59</v>
      </c>
      <c r="B70" s="71" t="s">
        <v>758</v>
      </c>
    </row>
    <row r="71" spans="1:2" s="67" customFormat="1" ht="24.75" customHeight="1" x14ac:dyDescent="0.25">
      <c r="A71" s="70">
        <v>60</v>
      </c>
      <c r="B71" s="71" t="s">
        <v>759</v>
      </c>
    </row>
    <row r="72" spans="1:2" s="67" customFormat="1" ht="24.75" customHeight="1" x14ac:dyDescent="0.25">
      <c r="A72" s="70">
        <v>61</v>
      </c>
      <c r="B72" s="71" t="s">
        <v>760</v>
      </c>
    </row>
    <row r="73" spans="1:2" s="67" customFormat="1" ht="24.75" customHeight="1" x14ac:dyDescent="0.25">
      <c r="A73" s="70">
        <v>62</v>
      </c>
      <c r="B73" s="71" t="s">
        <v>761</v>
      </c>
    </row>
    <row r="74" spans="1:2" s="67" customFormat="1" ht="24.75" customHeight="1" x14ac:dyDescent="0.25">
      <c r="A74" s="70">
        <v>63</v>
      </c>
      <c r="B74" s="71" t="s">
        <v>762</v>
      </c>
    </row>
    <row r="75" spans="1:2" s="67" customFormat="1" ht="24.75" customHeight="1" x14ac:dyDescent="0.25">
      <c r="A75" s="70">
        <v>64</v>
      </c>
      <c r="B75" s="71" t="s">
        <v>763</v>
      </c>
    </row>
    <row r="76" spans="1:2" s="67" customFormat="1" ht="24.75" customHeight="1" x14ac:dyDescent="0.25">
      <c r="A76" s="70">
        <v>65</v>
      </c>
      <c r="B76" s="71" t="s">
        <v>764</v>
      </c>
    </row>
    <row r="77" spans="1:2" s="67" customFormat="1" ht="24.75" customHeight="1" x14ac:dyDescent="0.25">
      <c r="A77" s="70">
        <v>66</v>
      </c>
      <c r="B77" s="71" t="s">
        <v>765</v>
      </c>
    </row>
    <row r="78" spans="1:2" s="67" customFormat="1" ht="24.75" customHeight="1" x14ac:dyDescent="0.25">
      <c r="A78" s="70">
        <v>67</v>
      </c>
      <c r="B78" s="71" t="s">
        <v>766</v>
      </c>
    </row>
    <row r="79" spans="1:2" s="67" customFormat="1" ht="24.75" customHeight="1" x14ac:dyDescent="0.25">
      <c r="A79" s="70">
        <v>68</v>
      </c>
      <c r="B79" s="71" t="s">
        <v>767</v>
      </c>
    </row>
    <row r="80" spans="1:2" s="67" customFormat="1" ht="24.75" customHeight="1" x14ac:dyDescent="0.25">
      <c r="A80" s="70">
        <v>69</v>
      </c>
      <c r="B80" s="71" t="s">
        <v>768</v>
      </c>
    </row>
    <row r="81" spans="1:2" s="67" customFormat="1" ht="24.75" customHeight="1" x14ac:dyDescent="0.25">
      <c r="A81" s="70">
        <v>70</v>
      </c>
      <c r="B81" s="71" t="s">
        <v>769</v>
      </c>
    </row>
    <row r="82" spans="1:2" s="67" customFormat="1" ht="24.75" customHeight="1" x14ac:dyDescent="0.25">
      <c r="A82" s="70">
        <v>71</v>
      </c>
      <c r="B82" s="71" t="s">
        <v>770</v>
      </c>
    </row>
    <row r="83" spans="1:2" s="67" customFormat="1" ht="24.75" customHeight="1" x14ac:dyDescent="0.25">
      <c r="A83" s="70">
        <v>72</v>
      </c>
      <c r="B83" s="71" t="s">
        <v>771</v>
      </c>
    </row>
    <row r="84" spans="1:2" s="67" customFormat="1" ht="24.75" customHeight="1" x14ac:dyDescent="0.25">
      <c r="A84" s="70">
        <v>73</v>
      </c>
      <c r="B84" s="32" t="s">
        <v>772</v>
      </c>
    </row>
    <row r="85" spans="1:2" s="67" customFormat="1" ht="24.75" customHeight="1" x14ac:dyDescent="0.25">
      <c r="A85" s="70">
        <v>74</v>
      </c>
      <c r="B85" s="32" t="s">
        <v>773</v>
      </c>
    </row>
    <row r="86" spans="1:2" s="67" customFormat="1" ht="24.75" customHeight="1" x14ac:dyDescent="0.25">
      <c r="A86" s="70">
        <v>75</v>
      </c>
      <c r="B86" s="32" t="s">
        <v>774</v>
      </c>
    </row>
    <row r="87" spans="1:2" s="67" customFormat="1" ht="24.75" customHeight="1" x14ac:dyDescent="0.25">
      <c r="A87" s="70">
        <v>76</v>
      </c>
      <c r="B87" s="32" t="s">
        <v>775</v>
      </c>
    </row>
    <row r="88" spans="1:2" s="67" customFormat="1" ht="24.75" customHeight="1" x14ac:dyDescent="0.25">
      <c r="A88" s="70">
        <v>77</v>
      </c>
      <c r="B88" s="32" t="s">
        <v>776</v>
      </c>
    </row>
    <row r="89" spans="1:2" s="67" customFormat="1" ht="24.75" customHeight="1" x14ac:dyDescent="0.25">
      <c r="A89" s="70">
        <v>78</v>
      </c>
      <c r="B89" s="32" t="s">
        <v>777</v>
      </c>
    </row>
    <row r="90" spans="1:2" s="67" customFormat="1" ht="24.75" customHeight="1" x14ac:dyDescent="0.25">
      <c r="A90" s="70">
        <v>79</v>
      </c>
      <c r="B90" s="32" t="s">
        <v>778</v>
      </c>
    </row>
    <row r="91" spans="1:2" s="67" customFormat="1" ht="24.75" customHeight="1" x14ac:dyDescent="0.25">
      <c r="A91" s="70">
        <v>80</v>
      </c>
      <c r="B91" s="32" t="s">
        <v>779</v>
      </c>
    </row>
    <row r="92" spans="1:2" s="67" customFormat="1" ht="24.75" customHeight="1" x14ac:dyDescent="0.25">
      <c r="A92" s="70">
        <v>81</v>
      </c>
      <c r="B92" s="32" t="s">
        <v>780</v>
      </c>
    </row>
    <row r="93" spans="1:2" s="67" customFormat="1" ht="24.75" customHeight="1" x14ac:dyDescent="0.25">
      <c r="A93" s="70">
        <v>82</v>
      </c>
      <c r="B93" s="32" t="s">
        <v>781</v>
      </c>
    </row>
    <row r="94" spans="1:2" s="67" customFormat="1" ht="24.75" customHeight="1" x14ac:dyDescent="0.25">
      <c r="A94" s="70">
        <v>83</v>
      </c>
      <c r="B94" s="32" t="s">
        <v>782</v>
      </c>
    </row>
    <row r="95" spans="1:2" ht="28.5" customHeight="1" x14ac:dyDescent="0.3">
      <c r="A95" s="203" t="s">
        <v>784</v>
      </c>
      <c r="B95" s="203"/>
    </row>
    <row r="96" spans="1:2" ht="18.75" x14ac:dyDescent="0.3">
      <c r="A96" s="88" t="s">
        <v>783</v>
      </c>
    </row>
  </sheetData>
  <mergeCells count="1">
    <mergeCell ref="A95:B95"/>
  </mergeCells>
  <pageMargins left="1.3779527559055118" right="0.59055118110236227" top="1.3779527559055118" bottom="0.78740157480314965" header="0.31496062992125984" footer="0.31496062992125984"/>
  <pageSetup paperSize="9" scale="58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8"/>
  <sheetViews>
    <sheetView topLeftCell="A91" zoomScale="75" zoomScaleNormal="75" workbookViewId="0">
      <selection activeCell="A13" sqref="A13:B13"/>
    </sheetView>
  </sheetViews>
  <sheetFormatPr defaultRowHeight="15" x14ac:dyDescent="0.25"/>
  <cols>
    <col min="1" max="1" width="6.85546875" style="69" customWidth="1"/>
    <col min="2" max="2" width="122.42578125" style="78" customWidth="1"/>
  </cols>
  <sheetData>
    <row r="1" spans="1:2" ht="23.25" x14ac:dyDescent="0.35">
      <c r="A1" s="68"/>
      <c r="B1" s="99" t="s">
        <v>1201</v>
      </c>
    </row>
    <row r="2" spans="1:2" ht="23.25" x14ac:dyDescent="0.35">
      <c r="A2" s="68"/>
      <c r="B2" s="99" t="s">
        <v>1202</v>
      </c>
    </row>
    <row r="3" spans="1:2" ht="23.25" x14ac:dyDescent="0.35">
      <c r="A3" s="68"/>
      <c r="B3" s="99" t="s">
        <v>1203</v>
      </c>
    </row>
    <row r="4" spans="1:2" ht="23.25" x14ac:dyDescent="0.35">
      <c r="A4" s="68"/>
      <c r="B4" s="99" t="s">
        <v>1204</v>
      </c>
    </row>
    <row r="5" spans="1:2" ht="23.25" x14ac:dyDescent="0.35">
      <c r="A5" s="68"/>
      <c r="B5" s="99" t="s">
        <v>1205</v>
      </c>
    </row>
    <row r="6" spans="1:2" ht="23.25" x14ac:dyDescent="0.35">
      <c r="A6" s="68"/>
      <c r="B6" s="98" t="s">
        <v>1206</v>
      </c>
    </row>
    <row r="7" spans="1:2" ht="27" customHeight="1" x14ac:dyDescent="0.35">
      <c r="A7" s="68"/>
      <c r="B7" s="77"/>
    </row>
    <row r="8" spans="1:2" ht="23.25" customHeight="1" x14ac:dyDescent="0.35">
      <c r="A8" s="205" t="s">
        <v>58</v>
      </c>
      <c r="B8" s="205"/>
    </row>
    <row r="9" spans="1:2" ht="22.5" x14ac:dyDescent="0.35">
      <c r="A9" s="205" t="s">
        <v>831</v>
      </c>
      <c r="B9" s="206"/>
    </row>
    <row r="10" spans="1:2" ht="22.5" x14ac:dyDescent="0.25">
      <c r="A10" s="204" t="s">
        <v>1226</v>
      </c>
      <c r="B10" s="204"/>
    </row>
    <row r="11" spans="1:2" ht="22.5" x14ac:dyDescent="0.25">
      <c r="A11" s="204" t="s">
        <v>832</v>
      </c>
      <c r="B11" s="204"/>
    </row>
    <row r="12" spans="1:2" ht="22.5" x14ac:dyDescent="0.25">
      <c r="A12" s="204" t="s">
        <v>1175</v>
      </c>
      <c r="B12" s="204"/>
    </row>
    <row r="13" spans="1:2" ht="22.5" x14ac:dyDescent="0.25">
      <c r="A13" s="204" t="s">
        <v>1188</v>
      </c>
      <c r="B13" s="204"/>
    </row>
    <row r="14" spans="1:2" ht="22.5" x14ac:dyDescent="0.25">
      <c r="A14" s="204" t="s">
        <v>1189</v>
      </c>
      <c r="B14" s="204"/>
    </row>
    <row r="15" spans="1:2" ht="22.5" x14ac:dyDescent="0.25">
      <c r="A15" s="204" t="s">
        <v>1190</v>
      </c>
      <c r="B15" s="204"/>
    </row>
    <row r="16" spans="1:2" ht="27" customHeight="1" x14ac:dyDescent="0.25"/>
    <row r="17" spans="1:2" s="50" customFormat="1" ht="87.75" customHeight="1" x14ac:dyDescent="0.3">
      <c r="A17" s="70" t="s">
        <v>27</v>
      </c>
      <c r="B17" s="70" t="s">
        <v>57</v>
      </c>
    </row>
    <row r="18" spans="1:2" s="90" customFormat="1" ht="24.75" customHeight="1" x14ac:dyDescent="0.25">
      <c r="A18" s="70">
        <v>1</v>
      </c>
      <c r="B18" s="70">
        <v>2</v>
      </c>
    </row>
    <row r="19" spans="1:2" s="90" customFormat="1" ht="24.75" customHeight="1" x14ac:dyDescent="0.25">
      <c r="A19" s="70">
        <v>1</v>
      </c>
      <c r="B19" s="76" t="s">
        <v>833</v>
      </c>
    </row>
    <row r="20" spans="1:2" s="90" customFormat="1" ht="24.75" customHeight="1" x14ac:dyDescent="0.25">
      <c r="A20" s="70">
        <v>2</v>
      </c>
      <c r="B20" s="76" t="s">
        <v>997</v>
      </c>
    </row>
    <row r="21" spans="1:2" s="66" customFormat="1" ht="24.75" customHeight="1" x14ac:dyDescent="0.25">
      <c r="A21" s="70">
        <v>3</v>
      </c>
      <c r="B21" s="75" t="s">
        <v>998</v>
      </c>
    </row>
    <row r="22" spans="1:2" s="66" customFormat="1" ht="24.75" customHeight="1" x14ac:dyDescent="0.25">
      <c r="A22" s="70">
        <v>4</v>
      </c>
      <c r="B22" s="75" t="s">
        <v>999</v>
      </c>
    </row>
    <row r="23" spans="1:2" s="66" customFormat="1" ht="24.75" customHeight="1" x14ac:dyDescent="0.25">
      <c r="A23" s="70">
        <v>5</v>
      </c>
      <c r="B23" s="75" t="s">
        <v>1000</v>
      </c>
    </row>
    <row r="24" spans="1:2" s="66" customFormat="1" ht="24.75" customHeight="1" x14ac:dyDescent="0.25">
      <c r="A24" s="70">
        <v>6</v>
      </c>
      <c r="B24" s="75" t="s">
        <v>1001</v>
      </c>
    </row>
    <row r="25" spans="1:2" s="66" customFormat="1" ht="24.75" customHeight="1" x14ac:dyDescent="0.25">
      <c r="A25" s="70">
        <v>7</v>
      </c>
      <c r="B25" s="75" t="s">
        <v>1002</v>
      </c>
    </row>
    <row r="26" spans="1:2" s="66" customFormat="1" ht="24.75" customHeight="1" x14ac:dyDescent="0.25">
      <c r="A26" s="70">
        <v>8</v>
      </c>
      <c r="B26" s="75" t="s">
        <v>1003</v>
      </c>
    </row>
    <row r="27" spans="1:2" s="66" customFormat="1" ht="24.75" customHeight="1" x14ac:dyDescent="0.25">
      <c r="A27" s="70">
        <v>9</v>
      </c>
      <c r="B27" s="75" t="s">
        <v>1005</v>
      </c>
    </row>
    <row r="28" spans="1:2" s="66" customFormat="1" ht="24.75" customHeight="1" x14ac:dyDescent="0.25">
      <c r="A28" s="70">
        <v>10</v>
      </c>
      <c r="B28" s="75" t="s">
        <v>1004</v>
      </c>
    </row>
    <row r="29" spans="1:2" s="66" customFormat="1" ht="24.75" customHeight="1" x14ac:dyDescent="0.25">
      <c r="A29" s="70">
        <v>11</v>
      </c>
      <c r="B29" s="75" t="s">
        <v>1006</v>
      </c>
    </row>
    <row r="30" spans="1:2" s="66" customFormat="1" ht="24.75" customHeight="1" x14ac:dyDescent="0.25">
      <c r="A30" s="70">
        <v>12</v>
      </c>
      <c r="B30" s="75" t="s">
        <v>1007</v>
      </c>
    </row>
    <row r="31" spans="1:2" s="66" customFormat="1" ht="24.75" customHeight="1" x14ac:dyDescent="0.25">
      <c r="A31" s="70">
        <v>13</v>
      </c>
      <c r="B31" s="75" t="s">
        <v>1008</v>
      </c>
    </row>
    <row r="32" spans="1:2" s="66" customFormat="1" ht="24.75" customHeight="1" x14ac:dyDescent="0.25">
      <c r="A32" s="70">
        <v>14</v>
      </c>
      <c r="B32" s="75" t="s">
        <v>834</v>
      </c>
    </row>
    <row r="33" spans="1:2" s="66" customFormat="1" ht="24.75" customHeight="1" x14ac:dyDescent="0.25">
      <c r="A33" s="70">
        <v>15</v>
      </c>
      <c r="B33" s="75" t="s">
        <v>1009</v>
      </c>
    </row>
    <row r="34" spans="1:2" s="66" customFormat="1" ht="24.75" customHeight="1" x14ac:dyDescent="0.25">
      <c r="A34" s="70">
        <v>16</v>
      </c>
      <c r="B34" s="75" t="s">
        <v>835</v>
      </c>
    </row>
    <row r="35" spans="1:2" s="66" customFormat="1" ht="24.75" customHeight="1" x14ac:dyDescent="0.25">
      <c r="A35" s="70">
        <v>17</v>
      </c>
      <c r="B35" s="75" t="s">
        <v>836</v>
      </c>
    </row>
    <row r="36" spans="1:2" s="66" customFormat="1" ht="24.75" customHeight="1" x14ac:dyDescent="0.25">
      <c r="A36" s="70">
        <v>18</v>
      </c>
      <c r="B36" s="75" t="s">
        <v>837</v>
      </c>
    </row>
    <row r="37" spans="1:2" s="66" customFormat="1" ht="24.75" customHeight="1" x14ac:dyDescent="0.25">
      <c r="A37" s="70">
        <v>19</v>
      </c>
      <c r="B37" s="75" t="s">
        <v>1010</v>
      </c>
    </row>
    <row r="38" spans="1:2" s="66" customFormat="1" ht="24.75" customHeight="1" x14ac:dyDescent="0.25">
      <c r="A38" s="70">
        <v>20</v>
      </c>
      <c r="B38" s="75" t="s">
        <v>1011</v>
      </c>
    </row>
    <row r="39" spans="1:2" s="66" customFormat="1" ht="24.75" customHeight="1" x14ac:dyDescent="0.25">
      <c r="A39" s="70">
        <v>21</v>
      </c>
      <c r="B39" s="75" t="s">
        <v>838</v>
      </c>
    </row>
    <row r="40" spans="1:2" s="66" customFormat="1" ht="24.75" customHeight="1" x14ac:dyDescent="0.25">
      <c r="A40" s="70">
        <v>22</v>
      </c>
      <c r="B40" s="75" t="s">
        <v>1012</v>
      </c>
    </row>
    <row r="41" spans="1:2" s="66" customFormat="1" ht="24.75" customHeight="1" x14ac:dyDescent="0.25">
      <c r="A41" s="70">
        <v>23</v>
      </c>
      <c r="B41" s="75" t="s">
        <v>839</v>
      </c>
    </row>
    <row r="42" spans="1:2" s="67" customFormat="1" ht="24.75" customHeight="1" x14ac:dyDescent="0.25">
      <c r="A42" s="70">
        <v>24</v>
      </c>
      <c r="B42" s="75" t="s">
        <v>840</v>
      </c>
    </row>
    <row r="43" spans="1:2" s="66" customFormat="1" ht="24.75" customHeight="1" x14ac:dyDescent="0.25">
      <c r="A43" s="70">
        <v>25</v>
      </c>
      <c r="B43" s="75" t="s">
        <v>841</v>
      </c>
    </row>
    <row r="44" spans="1:2" s="66" customFormat="1" ht="24.75" customHeight="1" x14ac:dyDescent="0.25">
      <c r="A44" s="70">
        <v>26</v>
      </c>
      <c r="B44" s="75" t="s">
        <v>1013</v>
      </c>
    </row>
    <row r="45" spans="1:2" s="66" customFormat="1" ht="24.75" customHeight="1" x14ac:dyDescent="0.25">
      <c r="A45" s="70">
        <v>27</v>
      </c>
      <c r="B45" s="75" t="s">
        <v>842</v>
      </c>
    </row>
    <row r="46" spans="1:2" s="66" customFormat="1" ht="24.75" customHeight="1" x14ac:dyDescent="0.25">
      <c r="A46" s="70">
        <v>28</v>
      </c>
      <c r="B46" s="75" t="s">
        <v>843</v>
      </c>
    </row>
    <row r="47" spans="1:2" s="66" customFormat="1" ht="24.75" customHeight="1" x14ac:dyDescent="0.25">
      <c r="A47" s="70">
        <v>29</v>
      </c>
      <c r="B47" s="75" t="s">
        <v>1014</v>
      </c>
    </row>
    <row r="48" spans="1:2" s="66" customFormat="1" ht="24.75" customHeight="1" x14ac:dyDescent="0.25">
      <c r="A48" s="70">
        <v>30</v>
      </c>
      <c r="B48" s="75" t="s">
        <v>844</v>
      </c>
    </row>
    <row r="49" spans="1:2" s="66" customFormat="1" ht="24.75" customHeight="1" x14ac:dyDescent="0.25">
      <c r="A49" s="70">
        <v>31</v>
      </c>
      <c r="B49" s="75" t="s">
        <v>845</v>
      </c>
    </row>
    <row r="50" spans="1:2" s="66" customFormat="1" ht="24.75" customHeight="1" x14ac:dyDescent="0.25">
      <c r="A50" s="70">
        <v>32</v>
      </c>
      <c r="B50" s="75" t="s">
        <v>846</v>
      </c>
    </row>
    <row r="51" spans="1:2" s="66" customFormat="1" ht="24.75" customHeight="1" x14ac:dyDescent="0.25">
      <c r="A51" s="70">
        <v>33</v>
      </c>
      <c r="B51" s="75" t="s">
        <v>1015</v>
      </c>
    </row>
    <row r="52" spans="1:2" s="66" customFormat="1" ht="24.75" customHeight="1" x14ac:dyDescent="0.25">
      <c r="A52" s="70">
        <v>34</v>
      </c>
      <c r="B52" s="75" t="s">
        <v>856</v>
      </c>
    </row>
    <row r="53" spans="1:2" s="66" customFormat="1" ht="24.75" customHeight="1" x14ac:dyDescent="0.25">
      <c r="A53" s="70">
        <v>35</v>
      </c>
      <c r="B53" s="75" t="s">
        <v>847</v>
      </c>
    </row>
    <row r="54" spans="1:2" s="66" customFormat="1" ht="24.75" customHeight="1" x14ac:dyDescent="0.25">
      <c r="A54" s="70">
        <v>36</v>
      </c>
      <c r="B54" s="75" t="s">
        <v>1016</v>
      </c>
    </row>
    <row r="55" spans="1:2" s="66" customFormat="1" ht="24.75" customHeight="1" x14ac:dyDescent="0.25">
      <c r="A55" s="70">
        <v>37</v>
      </c>
      <c r="B55" s="75" t="s">
        <v>852</v>
      </c>
    </row>
    <row r="56" spans="1:2" s="66" customFormat="1" ht="24.75" customHeight="1" x14ac:dyDescent="0.25">
      <c r="A56" s="70">
        <v>38</v>
      </c>
      <c r="B56" s="75" t="s">
        <v>853</v>
      </c>
    </row>
    <row r="57" spans="1:2" s="66" customFormat="1" ht="24.75" customHeight="1" x14ac:dyDescent="0.25">
      <c r="A57" s="70">
        <v>39</v>
      </c>
      <c r="B57" s="75" t="s">
        <v>848</v>
      </c>
    </row>
    <row r="58" spans="1:2" s="66" customFormat="1" ht="24.75" customHeight="1" x14ac:dyDescent="0.25">
      <c r="A58" s="70">
        <v>40</v>
      </c>
      <c r="B58" s="75" t="s">
        <v>854</v>
      </c>
    </row>
    <row r="59" spans="1:2" s="66" customFormat="1" ht="24.75" customHeight="1" x14ac:dyDescent="0.25">
      <c r="A59" s="70">
        <v>41</v>
      </c>
      <c r="B59" s="75" t="s">
        <v>849</v>
      </c>
    </row>
    <row r="60" spans="1:2" s="66" customFormat="1" ht="24.75" customHeight="1" x14ac:dyDescent="0.25">
      <c r="A60" s="70">
        <v>42</v>
      </c>
      <c r="B60" s="75" t="s">
        <v>850</v>
      </c>
    </row>
    <row r="61" spans="1:2" s="66" customFormat="1" ht="24.75" customHeight="1" x14ac:dyDescent="0.25">
      <c r="A61" s="70">
        <v>43</v>
      </c>
      <c r="B61" s="75" t="s">
        <v>1017</v>
      </c>
    </row>
    <row r="62" spans="1:2" s="66" customFormat="1" ht="24.75" customHeight="1" x14ac:dyDescent="0.25">
      <c r="A62" s="70">
        <v>44</v>
      </c>
      <c r="B62" s="75" t="s">
        <v>1018</v>
      </c>
    </row>
    <row r="63" spans="1:2" s="66" customFormat="1" ht="24.75" customHeight="1" x14ac:dyDescent="0.25">
      <c r="A63" s="70">
        <v>45</v>
      </c>
      <c r="B63" s="75" t="s">
        <v>1019</v>
      </c>
    </row>
    <row r="64" spans="1:2" s="66" customFormat="1" ht="24.75" customHeight="1" x14ac:dyDescent="0.25">
      <c r="A64" s="70">
        <v>46</v>
      </c>
      <c r="B64" s="75" t="s">
        <v>1020</v>
      </c>
    </row>
    <row r="65" spans="1:2" s="66" customFormat="1" ht="24.75" customHeight="1" x14ac:dyDescent="0.25">
      <c r="A65" s="70">
        <v>47</v>
      </c>
      <c r="B65" s="75" t="s">
        <v>851</v>
      </c>
    </row>
    <row r="66" spans="1:2" s="66" customFormat="1" ht="24.75" customHeight="1" x14ac:dyDescent="0.25">
      <c r="A66" s="70">
        <v>48</v>
      </c>
      <c r="B66" s="75" t="s">
        <v>1021</v>
      </c>
    </row>
    <row r="67" spans="1:2" s="66" customFormat="1" ht="24.75" customHeight="1" x14ac:dyDescent="0.25">
      <c r="A67" s="70">
        <v>49</v>
      </c>
      <c r="B67" s="75" t="s">
        <v>857</v>
      </c>
    </row>
    <row r="68" spans="1:2" s="66" customFormat="1" ht="24.75" customHeight="1" x14ac:dyDescent="0.25">
      <c r="A68" s="70">
        <v>50</v>
      </c>
      <c r="B68" s="75" t="s">
        <v>858</v>
      </c>
    </row>
    <row r="69" spans="1:2" s="66" customFormat="1" ht="24.75" customHeight="1" x14ac:dyDescent="0.25">
      <c r="A69" s="70">
        <v>51</v>
      </c>
      <c r="B69" s="75" t="s">
        <v>859</v>
      </c>
    </row>
    <row r="70" spans="1:2" s="66" customFormat="1" ht="24.75" customHeight="1" x14ac:dyDescent="0.25">
      <c r="A70" s="70">
        <v>52</v>
      </c>
      <c r="B70" s="75" t="s">
        <v>855</v>
      </c>
    </row>
    <row r="71" spans="1:2" s="66" customFormat="1" ht="24.75" customHeight="1" x14ac:dyDescent="0.25">
      <c r="A71" s="70">
        <v>53</v>
      </c>
      <c r="B71" s="75" t="s">
        <v>860</v>
      </c>
    </row>
    <row r="72" spans="1:2" s="66" customFormat="1" ht="24.75" customHeight="1" x14ac:dyDescent="0.25">
      <c r="A72" s="70">
        <v>54</v>
      </c>
      <c r="B72" s="75" t="s">
        <v>861</v>
      </c>
    </row>
    <row r="73" spans="1:2" s="66" customFormat="1" ht="24.75" customHeight="1" x14ac:dyDescent="0.25">
      <c r="A73" s="70">
        <v>55</v>
      </c>
      <c r="B73" s="75" t="s">
        <v>1022</v>
      </c>
    </row>
    <row r="74" spans="1:2" s="66" customFormat="1" ht="24.75" customHeight="1" x14ac:dyDescent="0.25">
      <c r="A74" s="70">
        <v>56</v>
      </c>
      <c r="B74" s="75" t="s">
        <v>862</v>
      </c>
    </row>
    <row r="75" spans="1:2" s="66" customFormat="1" ht="24.75" customHeight="1" x14ac:dyDescent="0.25">
      <c r="A75" s="70">
        <v>57</v>
      </c>
      <c r="B75" s="75" t="s">
        <v>863</v>
      </c>
    </row>
    <row r="76" spans="1:2" s="67" customFormat="1" ht="24.75" customHeight="1" x14ac:dyDescent="0.25">
      <c r="A76" s="70">
        <v>58</v>
      </c>
      <c r="B76" s="75" t="s">
        <v>864</v>
      </c>
    </row>
    <row r="77" spans="1:2" s="67" customFormat="1" ht="24.75" customHeight="1" x14ac:dyDescent="0.25">
      <c r="A77" s="70">
        <v>59</v>
      </c>
      <c r="B77" s="75" t="s">
        <v>865</v>
      </c>
    </row>
    <row r="78" spans="1:2" s="67" customFormat="1" ht="24.75" customHeight="1" x14ac:dyDescent="0.25">
      <c r="A78" s="70">
        <v>60</v>
      </c>
      <c r="B78" s="76" t="s">
        <v>866</v>
      </c>
    </row>
    <row r="79" spans="1:2" s="67" customFormat="1" ht="24.75" customHeight="1" x14ac:dyDescent="0.25">
      <c r="A79" s="70">
        <v>61</v>
      </c>
      <c r="B79" s="76" t="s">
        <v>867</v>
      </c>
    </row>
    <row r="80" spans="1:2" s="67" customFormat="1" ht="24.75" customHeight="1" x14ac:dyDescent="0.25">
      <c r="A80" s="70">
        <v>62</v>
      </c>
      <c r="B80" s="79" t="s">
        <v>1023</v>
      </c>
    </row>
    <row r="81" spans="1:2" s="67" customFormat="1" ht="24.75" customHeight="1" x14ac:dyDescent="0.25">
      <c r="A81" s="70">
        <v>63</v>
      </c>
      <c r="B81" s="76" t="s">
        <v>868</v>
      </c>
    </row>
    <row r="82" spans="1:2" s="67" customFormat="1" ht="24.75" customHeight="1" x14ac:dyDescent="0.25">
      <c r="A82" s="70">
        <v>64</v>
      </c>
      <c r="B82" s="80" t="s">
        <v>1024</v>
      </c>
    </row>
    <row r="83" spans="1:2" s="67" customFormat="1" ht="24.75" customHeight="1" x14ac:dyDescent="0.25">
      <c r="A83" s="70">
        <v>65</v>
      </c>
      <c r="B83" s="76" t="s">
        <v>869</v>
      </c>
    </row>
    <row r="84" spans="1:2" s="67" customFormat="1" ht="24.75" customHeight="1" x14ac:dyDescent="0.25">
      <c r="A84" s="70">
        <v>66</v>
      </c>
      <c r="B84" s="76" t="s">
        <v>1025</v>
      </c>
    </row>
    <row r="85" spans="1:2" s="67" customFormat="1" ht="24.75" customHeight="1" x14ac:dyDescent="0.25">
      <c r="A85" s="70">
        <v>67</v>
      </c>
      <c r="B85" s="76" t="s">
        <v>870</v>
      </c>
    </row>
    <row r="86" spans="1:2" s="67" customFormat="1" ht="24.75" customHeight="1" x14ac:dyDescent="0.25">
      <c r="A86" s="70">
        <v>68</v>
      </c>
      <c r="B86" s="76" t="s">
        <v>1026</v>
      </c>
    </row>
    <row r="87" spans="1:2" s="67" customFormat="1" ht="24.75" customHeight="1" x14ac:dyDescent="0.25">
      <c r="A87" s="70">
        <v>69</v>
      </c>
      <c r="B87" s="76" t="s">
        <v>1027</v>
      </c>
    </row>
    <row r="88" spans="1:2" s="67" customFormat="1" ht="24.75" customHeight="1" x14ac:dyDescent="0.25">
      <c r="A88" s="70">
        <v>70</v>
      </c>
      <c r="B88" s="76" t="s">
        <v>1028</v>
      </c>
    </row>
    <row r="89" spans="1:2" s="67" customFormat="1" ht="24.75" customHeight="1" x14ac:dyDescent="0.25">
      <c r="A89" s="70">
        <v>71</v>
      </c>
      <c r="B89" s="76" t="s">
        <v>871</v>
      </c>
    </row>
    <row r="90" spans="1:2" s="67" customFormat="1" ht="24.75" customHeight="1" x14ac:dyDescent="0.25">
      <c r="A90" s="70">
        <v>72</v>
      </c>
      <c r="B90" s="76" t="s">
        <v>1029</v>
      </c>
    </row>
    <row r="91" spans="1:2" s="67" customFormat="1" ht="24.75" customHeight="1" x14ac:dyDescent="0.25">
      <c r="A91" s="70">
        <v>73</v>
      </c>
      <c r="B91" s="16" t="s">
        <v>872</v>
      </c>
    </row>
    <row r="92" spans="1:2" s="67" customFormat="1" ht="24.75" customHeight="1" x14ac:dyDescent="0.25">
      <c r="A92" s="70">
        <v>74</v>
      </c>
      <c r="B92" s="16" t="s">
        <v>1030</v>
      </c>
    </row>
    <row r="93" spans="1:2" s="67" customFormat="1" ht="24.75" customHeight="1" x14ac:dyDescent="0.25">
      <c r="A93" s="70">
        <v>75</v>
      </c>
      <c r="B93" s="16" t="s">
        <v>873</v>
      </c>
    </row>
    <row r="94" spans="1:2" s="67" customFormat="1" ht="24.75" customHeight="1" x14ac:dyDescent="0.25">
      <c r="A94" s="70">
        <v>76</v>
      </c>
      <c r="B94" s="76" t="s">
        <v>874</v>
      </c>
    </row>
    <row r="95" spans="1:2" s="67" customFormat="1" ht="24.75" customHeight="1" x14ac:dyDescent="0.25">
      <c r="A95" s="70">
        <v>77</v>
      </c>
      <c r="B95" s="76" t="s">
        <v>1031</v>
      </c>
    </row>
    <row r="96" spans="1:2" s="67" customFormat="1" ht="24.75" customHeight="1" x14ac:dyDescent="0.25">
      <c r="A96" s="70">
        <v>78</v>
      </c>
      <c r="B96" s="76" t="s">
        <v>875</v>
      </c>
    </row>
    <row r="97" spans="1:2" s="67" customFormat="1" ht="24.75" customHeight="1" x14ac:dyDescent="0.25">
      <c r="A97" s="70">
        <v>79</v>
      </c>
      <c r="B97" s="76" t="s">
        <v>1032</v>
      </c>
    </row>
    <row r="98" spans="1:2" s="67" customFormat="1" ht="24.75" customHeight="1" x14ac:dyDescent="0.25">
      <c r="A98" s="70">
        <v>80</v>
      </c>
      <c r="B98" s="16" t="s">
        <v>876</v>
      </c>
    </row>
    <row r="99" spans="1:2" s="67" customFormat="1" ht="24.75" customHeight="1" x14ac:dyDescent="0.25">
      <c r="A99" s="70">
        <v>81</v>
      </c>
      <c r="B99" s="16" t="s">
        <v>877</v>
      </c>
    </row>
    <row r="100" spans="1:2" s="67" customFormat="1" ht="24.75" customHeight="1" x14ac:dyDescent="0.25">
      <c r="A100" s="70">
        <v>82</v>
      </c>
      <c r="B100" s="16" t="s">
        <v>878</v>
      </c>
    </row>
    <row r="101" spans="1:2" s="67" customFormat="1" ht="24.75" customHeight="1" x14ac:dyDescent="0.25">
      <c r="A101" s="70">
        <v>83</v>
      </c>
      <c r="B101" s="76" t="s">
        <v>879</v>
      </c>
    </row>
    <row r="102" spans="1:2" s="67" customFormat="1" ht="24.75" customHeight="1" x14ac:dyDescent="0.25">
      <c r="A102" s="70">
        <v>84</v>
      </c>
      <c r="B102" s="76" t="s">
        <v>1033</v>
      </c>
    </row>
    <row r="103" spans="1:2" s="67" customFormat="1" ht="24.75" customHeight="1" x14ac:dyDescent="0.25">
      <c r="A103" s="70">
        <v>85</v>
      </c>
      <c r="B103" s="34" t="s">
        <v>1034</v>
      </c>
    </row>
    <row r="104" spans="1:2" s="67" customFormat="1" ht="24.75" customHeight="1" x14ac:dyDescent="0.25">
      <c r="A104" s="70">
        <v>86</v>
      </c>
      <c r="B104" s="81" t="s">
        <v>880</v>
      </c>
    </row>
    <row r="105" spans="1:2" s="67" customFormat="1" ht="24.75" customHeight="1" x14ac:dyDescent="0.25">
      <c r="A105" s="70">
        <v>87</v>
      </c>
      <c r="B105" s="59" t="s">
        <v>881</v>
      </c>
    </row>
    <row r="106" spans="1:2" s="67" customFormat="1" ht="24.75" customHeight="1" x14ac:dyDescent="0.25">
      <c r="A106" s="70">
        <v>88</v>
      </c>
      <c r="B106" s="59" t="s">
        <v>1035</v>
      </c>
    </row>
    <row r="107" spans="1:2" s="67" customFormat="1" ht="24.75" customHeight="1" x14ac:dyDescent="0.25">
      <c r="A107" s="70">
        <v>89</v>
      </c>
      <c r="B107" s="59" t="s">
        <v>882</v>
      </c>
    </row>
    <row r="108" spans="1:2" s="67" customFormat="1" ht="24.75" customHeight="1" x14ac:dyDescent="0.25">
      <c r="A108" s="70">
        <v>90</v>
      </c>
      <c r="B108" s="59" t="s">
        <v>883</v>
      </c>
    </row>
    <row r="109" spans="1:2" s="67" customFormat="1" ht="24.75" customHeight="1" x14ac:dyDescent="0.25">
      <c r="A109" s="70">
        <v>91</v>
      </c>
      <c r="B109" s="59" t="s">
        <v>1036</v>
      </c>
    </row>
    <row r="110" spans="1:2" s="67" customFormat="1" ht="24.75" customHeight="1" x14ac:dyDescent="0.25">
      <c r="A110" s="70">
        <v>92</v>
      </c>
      <c r="B110" s="81" t="s">
        <v>1037</v>
      </c>
    </row>
    <row r="111" spans="1:2" s="67" customFormat="1" ht="24.75" customHeight="1" x14ac:dyDescent="0.25">
      <c r="A111" s="70">
        <v>93</v>
      </c>
      <c r="B111" s="81" t="s">
        <v>1038</v>
      </c>
    </row>
    <row r="112" spans="1:2" s="67" customFormat="1" ht="24.75" customHeight="1" x14ac:dyDescent="0.25">
      <c r="A112" s="70">
        <v>94</v>
      </c>
      <c r="B112" s="81" t="s">
        <v>884</v>
      </c>
    </row>
    <row r="113" spans="1:2" s="67" customFormat="1" ht="24.75" customHeight="1" x14ac:dyDescent="0.25">
      <c r="A113" s="70">
        <v>95</v>
      </c>
      <c r="B113" s="81" t="s">
        <v>1039</v>
      </c>
    </row>
    <row r="114" spans="1:2" s="67" customFormat="1" ht="24.75" customHeight="1" x14ac:dyDescent="0.25">
      <c r="A114" s="70">
        <v>96</v>
      </c>
      <c r="B114" s="81" t="s">
        <v>885</v>
      </c>
    </row>
    <row r="115" spans="1:2" s="67" customFormat="1" ht="24.75" customHeight="1" x14ac:dyDescent="0.25">
      <c r="A115" s="70">
        <v>97</v>
      </c>
      <c r="B115" s="81" t="s">
        <v>1040</v>
      </c>
    </row>
    <row r="116" spans="1:2" s="67" customFormat="1" ht="24.75" customHeight="1" x14ac:dyDescent="0.25">
      <c r="A116" s="70">
        <v>98</v>
      </c>
      <c r="B116" s="81" t="s">
        <v>886</v>
      </c>
    </row>
    <row r="117" spans="1:2" s="67" customFormat="1" ht="24.75" customHeight="1" x14ac:dyDescent="0.25">
      <c r="A117" s="70">
        <v>99</v>
      </c>
      <c r="B117" s="81" t="s">
        <v>887</v>
      </c>
    </row>
    <row r="118" spans="1:2" s="67" customFormat="1" ht="24.75" customHeight="1" x14ac:dyDescent="0.25">
      <c r="A118" s="70">
        <v>100</v>
      </c>
      <c r="B118" s="81" t="s">
        <v>888</v>
      </c>
    </row>
    <row r="119" spans="1:2" s="67" customFormat="1" ht="24.75" customHeight="1" x14ac:dyDescent="0.25">
      <c r="A119" s="70">
        <v>101</v>
      </c>
      <c r="B119" s="81" t="s">
        <v>888</v>
      </c>
    </row>
    <row r="120" spans="1:2" s="67" customFormat="1" ht="24.75" customHeight="1" x14ac:dyDescent="0.25">
      <c r="A120" s="70">
        <v>102</v>
      </c>
      <c r="B120" s="83" t="s">
        <v>1041</v>
      </c>
    </row>
    <row r="121" spans="1:2" s="67" customFormat="1" ht="24.75" customHeight="1" x14ac:dyDescent="0.25">
      <c r="A121" s="70">
        <v>103</v>
      </c>
      <c r="B121" s="63" t="s">
        <v>922</v>
      </c>
    </row>
    <row r="122" spans="1:2" s="67" customFormat="1" ht="24.75" customHeight="1" x14ac:dyDescent="0.25">
      <c r="A122" s="70">
        <v>104</v>
      </c>
      <c r="B122" s="85" t="s">
        <v>1042</v>
      </c>
    </row>
    <row r="123" spans="1:2" s="67" customFormat="1" ht="24.75" customHeight="1" x14ac:dyDescent="0.25">
      <c r="A123" s="70">
        <v>105</v>
      </c>
      <c r="B123" s="86" t="s">
        <v>1043</v>
      </c>
    </row>
    <row r="124" spans="1:2" s="67" customFormat="1" ht="24.75" customHeight="1" x14ac:dyDescent="0.25">
      <c r="A124" s="70">
        <v>106</v>
      </c>
      <c r="B124" s="85" t="s">
        <v>1044</v>
      </c>
    </row>
    <row r="125" spans="1:2" s="67" customFormat="1" ht="24.75" customHeight="1" x14ac:dyDescent="0.25">
      <c r="A125" s="70">
        <v>107</v>
      </c>
      <c r="B125" s="63" t="s">
        <v>923</v>
      </c>
    </row>
    <row r="126" spans="1:2" s="67" customFormat="1" ht="24.75" customHeight="1" x14ac:dyDescent="0.25">
      <c r="A126" s="70">
        <v>108</v>
      </c>
      <c r="B126" s="63" t="s">
        <v>1045</v>
      </c>
    </row>
    <row r="127" spans="1:2" s="67" customFormat="1" ht="24.75" customHeight="1" x14ac:dyDescent="0.25">
      <c r="A127" s="70">
        <v>109</v>
      </c>
      <c r="B127" s="63" t="s">
        <v>1046</v>
      </c>
    </row>
    <row r="128" spans="1:2" s="67" customFormat="1" ht="24.75" customHeight="1" x14ac:dyDescent="0.25">
      <c r="A128" s="70">
        <v>110</v>
      </c>
      <c r="B128" s="85" t="s">
        <v>1047</v>
      </c>
    </row>
    <row r="129" spans="1:2" s="67" customFormat="1" ht="24.75" customHeight="1" x14ac:dyDescent="0.25">
      <c r="A129" s="70">
        <v>111</v>
      </c>
      <c r="B129" s="63" t="s">
        <v>1048</v>
      </c>
    </row>
    <row r="130" spans="1:2" s="67" customFormat="1" ht="24.75" customHeight="1" x14ac:dyDescent="0.25">
      <c r="A130" s="70">
        <v>112</v>
      </c>
      <c r="B130" s="63" t="s">
        <v>1049</v>
      </c>
    </row>
    <row r="131" spans="1:2" s="67" customFormat="1" ht="24.75" customHeight="1" x14ac:dyDescent="0.25">
      <c r="A131" s="70">
        <v>113</v>
      </c>
      <c r="B131" s="85" t="s">
        <v>924</v>
      </c>
    </row>
    <row r="132" spans="1:2" s="67" customFormat="1" ht="24.75" customHeight="1" x14ac:dyDescent="0.25">
      <c r="A132" s="70">
        <v>114</v>
      </c>
      <c r="B132" s="63" t="s">
        <v>925</v>
      </c>
    </row>
    <row r="133" spans="1:2" s="67" customFormat="1" ht="24.75" customHeight="1" x14ac:dyDescent="0.25">
      <c r="A133" s="70">
        <v>115</v>
      </c>
      <c r="B133" s="63" t="s">
        <v>926</v>
      </c>
    </row>
    <row r="134" spans="1:2" s="67" customFormat="1" ht="24.75" customHeight="1" x14ac:dyDescent="0.25">
      <c r="A134" s="70">
        <v>116</v>
      </c>
      <c r="B134" s="63" t="s">
        <v>1050</v>
      </c>
    </row>
    <row r="135" spans="1:2" s="67" customFormat="1" ht="24.75" customHeight="1" x14ac:dyDescent="0.25">
      <c r="A135" s="70">
        <v>117</v>
      </c>
      <c r="B135" s="84" t="s">
        <v>1051</v>
      </c>
    </row>
    <row r="136" spans="1:2" s="67" customFormat="1" ht="24.75" customHeight="1" x14ac:dyDescent="0.25">
      <c r="A136" s="70">
        <v>118</v>
      </c>
      <c r="B136" s="63" t="s">
        <v>927</v>
      </c>
    </row>
    <row r="137" spans="1:2" s="67" customFormat="1" ht="24.75" customHeight="1" x14ac:dyDescent="0.25">
      <c r="A137" s="70">
        <v>119</v>
      </c>
      <c r="B137" s="81" t="s">
        <v>928</v>
      </c>
    </row>
    <row r="138" spans="1:2" s="67" customFormat="1" ht="24.75" customHeight="1" x14ac:dyDescent="0.25">
      <c r="A138" s="70">
        <v>120</v>
      </c>
      <c r="B138" s="81" t="s">
        <v>929</v>
      </c>
    </row>
    <row r="139" spans="1:2" s="67" customFormat="1" ht="24.75" customHeight="1" x14ac:dyDescent="0.25">
      <c r="A139" s="70">
        <v>121</v>
      </c>
      <c r="B139" s="81" t="s">
        <v>930</v>
      </c>
    </row>
    <row r="140" spans="1:2" s="67" customFormat="1" ht="24.75" customHeight="1" x14ac:dyDescent="0.25">
      <c r="A140" s="70">
        <v>122</v>
      </c>
      <c r="B140" s="81" t="s">
        <v>1052</v>
      </c>
    </row>
    <row r="141" spans="1:2" s="67" customFormat="1" ht="24.75" customHeight="1" x14ac:dyDescent="0.25">
      <c r="A141" s="70">
        <v>123</v>
      </c>
      <c r="B141" s="81" t="s">
        <v>931</v>
      </c>
    </row>
    <row r="142" spans="1:2" s="67" customFormat="1" ht="24.75" customHeight="1" x14ac:dyDescent="0.25">
      <c r="A142" s="70">
        <v>124</v>
      </c>
      <c r="B142" s="81" t="s">
        <v>932</v>
      </c>
    </row>
    <row r="143" spans="1:2" s="67" customFormat="1" ht="24.75" customHeight="1" x14ac:dyDescent="0.25">
      <c r="A143" s="70">
        <v>125</v>
      </c>
      <c r="B143" s="34" t="s">
        <v>899</v>
      </c>
    </row>
    <row r="144" spans="1:2" s="67" customFormat="1" ht="24.75" customHeight="1" x14ac:dyDescent="0.25">
      <c r="A144" s="70">
        <v>126</v>
      </c>
      <c r="B144" s="34" t="s">
        <v>900</v>
      </c>
    </row>
    <row r="145" spans="1:2" s="67" customFormat="1" ht="24.75" customHeight="1" x14ac:dyDescent="0.25">
      <c r="A145" s="70">
        <v>127</v>
      </c>
      <c r="B145" s="34" t="s">
        <v>889</v>
      </c>
    </row>
    <row r="146" spans="1:2" s="67" customFormat="1" ht="24.75" customHeight="1" x14ac:dyDescent="0.25">
      <c r="A146" s="70">
        <v>128</v>
      </c>
      <c r="B146" s="34" t="s">
        <v>890</v>
      </c>
    </row>
    <row r="147" spans="1:2" s="67" customFormat="1" ht="24.75" customHeight="1" x14ac:dyDescent="0.25">
      <c r="A147" s="70">
        <v>129</v>
      </c>
      <c r="B147" s="82" t="s">
        <v>891</v>
      </c>
    </row>
    <row r="148" spans="1:2" s="67" customFormat="1" ht="24.75" customHeight="1" x14ac:dyDescent="0.25">
      <c r="A148" s="70">
        <v>130</v>
      </c>
      <c r="B148" s="82" t="s">
        <v>892</v>
      </c>
    </row>
    <row r="149" spans="1:2" s="67" customFormat="1" ht="24.75" customHeight="1" x14ac:dyDescent="0.25">
      <c r="A149" s="70">
        <v>131</v>
      </c>
      <c r="B149" s="82" t="s">
        <v>901</v>
      </c>
    </row>
    <row r="150" spans="1:2" s="67" customFormat="1" ht="24.75" customHeight="1" x14ac:dyDescent="0.25">
      <c r="A150" s="70">
        <v>132</v>
      </c>
      <c r="B150" s="34" t="s">
        <v>893</v>
      </c>
    </row>
    <row r="151" spans="1:2" s="67" customFormat="1" ht="24.75" customHeight="1" x14ac:dyDescent="0.25">
      <c r="A151" s="70">
        <v>133</v>
      </c>
      <c r="B151" s="34" t="s">
        <v>894</v>
      </c>
    </row>
    <row r="152" spans="1:2" s="67" customFormat="1" ht="24.75" customHeight="1" x14ac:dyDescent="0.25">
      <c r="A152" s="70">
        <v>134</v>
      </c>
      <c r="B152" s="34" t="s">
        <v>1053</v>
      </c>
    </row>
    <row r="153" spans="1:2" s="67" customFormat="1" ht="24.75" customHeight="1" x14ac:dyDescent="0.25">
      <c r="A153" s="70">
        <v>135</v>
      </c>
      <c r="B153" s="82" t="s">
        <v>895</v>
      </c>
    </row>
    <row r="154" spans="1:2" s="67" customFormat="1" ht="24.75" customHeight="1" x14ac:dyDescent="0.25">
      <c r="A154" s="70">
        <v>136</v>
      </c>
      <c r="B154" s="34" t="s">
        <v>896</v>
      </c>
    </row>
    <row r="155" spans="1:2" s="67" customFormat="1" ht="24.75" customHeight="1" x14ac:dyDescent="0.25">
      <c r="A155" s="70">
        <v>137</v>
      </c>
      <c r="B155" s="34" t="s">
        <v>916</v>
      </c>
    </row>
    <row r="156" spans="1:2" s="67" customFormat="1" ht="24.75" customHeight="1" x14ac:dyDescent="0.25">
      <c r="A156" s="70">
        <v>138</v>
      </c>
      <c r="B156" s="34" t="s">
        <v>897</v>
      </c>
    </row>
    <row r="157" spans="1:2" s="67" customFormat="1" ht="24.75" customHeight="1" x14ac:dyDescent="0.25">
      <c r="A157" s="70">
        <v>139</v>
      </c>
      <c r="B157" s="34" t="s">
        <v>898</v>
      </c>
    </row>
    <row r="158" spans="1:2" s="67" customFormat="1" ht="24.75" customHeight="1" x14ac:dyDescent="0.25">
      <c r="A158" s="70">
        <v>140</v>
      </c>
      <c r="B158" s="34" t="s">
        <v>1054</v>
      </c>
    </row>
    <row r="159" spans="1:2" s="67" customFormat="1" ht="24.75" customHeight="1" x14ac:dyDescent="0.25">
      <c r="A159" s="70">
        <v>141</v>
      </c>
      <c r="B159" s="82" t="s">
        <v>917</v>
      </c>
    </row>
    <row r="160" spans="1:2" s="67" customFormat="1" ht="24.75" customHeight="1" x14ac:dyDescent="0.25">
      <c r="A160" s="70">
        <v>142</v>
      </c>
      <c r="B160" s="82" t="s">
        <v>1055</v>
      </c>
    </row>
    <row r="161" spans="1:2" s="67" customFormat="1" ht="24.75" customHeight="1" x14ac:dyDescent="0.25">
      <c r="A161" s="70">
        <v>143</v>
      </c>
      <c r="B161" s="34" t="s">
        <v>918</v>
      </c>
    </row>
    <row r="162" spans="1:2" s="67" customFormat="1" ht="24.75" customHeight="1" x14ac:dyDescent="0.25">
      <c r="A162" s="70">
        <v>144</v>
      </c>
      <c r="B162" s="34" t="s">
        <v>1056</v>
      </c>
    </row>
    <row r="163" spans="1:2" s="67" customFormat="1" ht="24.75" customHeight="1" x14ac:dyDescent="0.25">
      <c r="A163" s="70">
        <v>145</v>
      </c>
      <c r="B163" s="34" t="s">
        <v>919</v>
      </c>
    </row>
    <row r="164" spans="1:2" s="67" customFormat="1" ht="24.75" customHeight="1" x14ac:dyDescent="0.25">
      <c r="A164" s="70">
        <v>146</v>
      </c>
      <c r="B164" s="34" t="s">
        <v>1057</v>
      </c>
    </row>
    <row r="165" spans="1:2" s="67" customFormat="1" ht="24.75" customHeight="1" x14ac:dyDescent="0.25">
      <c r="A165" s="70">
        <v>147</v>
      </c>
      <c r="B165" s="34" t="s">
        <v>1058</v>
      </c>
    </row>
    <row r="166" spans="1:2" s="67" customFormat="1" ht="24.75" customHeight="1" x14ac:dyDescent="0.25">
      <c r="A166" s="70">
        <v>148</v>
      </c>
      <c r="B166" s="34" t="s">
        <v>920</v>
      </c>
    </row>
    <row r="167" spans="1:2" s="67" customFormat="1" ht="24.75" customHeight="1" x14ac:dyDescent="0.25">
      <c r="A167" s="70">
        <v>149</v>
      </c>
      <c r="B167" s="34" t="s">
        <v>1059</v>
      </c>
    </row>
    <row r="168" spans="1:2" s="67" customFormat="1" ht="24.75" customHeight="1" x14ac:dyDescent="0.25">
      <c r="A168" s="70">
        <v>150</v>
      </c>
      <c r="B168" s="34" t="s">
        <v>902</v>
      </c>
    </row>
    <row r="169" spans="1:2" s="67" customFormat="1" ht="24.75" customHeight="1" x14ac:dyDescent="0.25">
      <c r="A169" s="70">
        <v>151</v>
      </c>
      <c r="B169" s="34" t="s">
        <v>903</v>
      </c>
    </row>
    <row r="170" spans="1:2" s="67" customFormat="1" ht="24.75" customHeight="1" x14ac:dyDescent="0.25">
      <c r="A170" s="70">
        <v>152</v>
      </c>
      <c r="B170" s="34" t="s">
        <v>1060</v>
      </c>
    </row>
    <row r="171" spans="1:2" s="67" customFormat="1" ht="24.75" customHeight="1" x14ac:dyDescent="0.25">
      <c r="A171" s="70">
        <v>153</v>
      </c>
      <c r="B171" s="34" t="s">
        <v>904</v>
      </c>
    </row>
    <row r="172" spans="1:2" s="67" customFormat="1" ht="24.75" customHeight="1" x14ac:dyDescent="0.25">
      <c r="A172" s="70">
        <v>154</v>
      </c>
      <c r="B172" s="34" t="s">
        <v>1061</v>
      </c>
    </row>
    <row r="173" spans="1:2" s="67" customFormat="1" ht="24.75" customHeight="1" x14ac:dyDescent="0.25">
      <c r="A173" s="70">
        <v>155</v>
      </c>
      <c r="B173" s="34" t="s">
        <v>1062</v>
      </c>
    </row>
    <row r="174" spans="1:2" s="67" customFormat="1" ht="24.75" customHeight="1" x14ac:dyDescent="0.25">
      <c r="A174" s="70">
        <v>156</v>
      </c>
      <c r="B174" s="34" t="s">
        <v>1063</v>
      </c>
    </row>
    <row r="175" spans="1:2" s="67" customFormat="1" ht="24.75" customHeight="1" x14ac:dyDescent="0.25">
      <c r="A175" s="70">
        <v>157</v>
      </c>
      <c r="B175" s="34" t="s">
        <v>1064</v>
      </c>
    </row>
    <row r="176" spans="1:2" s="67" customFormat="1" ht="24.75" customHeight="1" x14ac:dyDescent="0.25">
      <c r="A176" s="70">
        <v>158</v>
      </c>
      <c r="B176" s="34" t="s">
        <v>1065</v>
      </c>
    </row>
    <row r="177" spans="1:2" s="67" customFormat="1" ht="24.75" customHeight="1" x14ac:dyDescent="0.25">
      <c r="A177" s="70">
        <v>159</v>
      </c>
      <c r="B177" s="34" t="s">
        <v>1066</v>
      </c>
    </row>
    <row r="178" spans="1:2" s="67" customFormat="1" ht="24.75" customHeight="1" x14ac:dyDescent="0.25">
      <c r="A178" s="70">
        <v>160</v>
      </c>
      <c r="B178" s="34" t="s">
        <v>1067</v>
      </c>
    </row>
    <row r="179" spans="1:2" s="67" customFormat="1" ht="24.75" customHeight="1" x14ac:dyDescent="0.25">
      <c r="A179" s="70">
        <v>161</v>
      </c>
      <c r="B179" s="34" t="s">
        <v>1068</v>
      </c>
    </row>
    <row r="180" spans="1:2" s="67" customFormat="1" ht="24.75" customHeight="1" x14ac:dyDescent="0.25">
      <c r="A180" s="70">
        <v>162</v>
      </c>
      <c r="B180" s="34" t="s">
        <v>1069</v>
      </c>
    </row>
    <row r="181" spans="1:2" s="67" customFormat="1" ht="24.75" customHeight="1" x14ac:dyDescent="0.25">
      <c r="A181" s="70">
        <v>163</v>
      </c>
      <c r="B181" s="34" t="s">
        <v>905</v>
      </c>
    </row>
    <row r="182" spans="1:2" s="67" customFormat="1" ht="24.75" customHeight="1" x14ac:dyDescent="0.25">
      <c r="A182" s="70">
        <v>164</v>
      </c>
      <c r="B182" s="34" t="s">
        <v>906</v>
      </c>
    </row>
    <row r="183" spans="1:2" s="67" customFormat="1" ht="24.75" customHeight="1" x14ac:dyDescent="0.25">
      <c r="A183" s="70">
        <v>165</v>
      </c>
      <c r="B183" s="34" t="s">
        <v>907</v>
      </c>
    </row>
    <row r="184" spans="1:2" s="67" customFormat="1" ht="24.75" customHeight="1" x14ac:dyDescent="0.25">
      <c r="A184" s="70">
        <v>166</v>
      </c>
      <c r="B184" s="34" t="s">
        <v>1070</v>
      </c>
    </row>
    <row r="185" spans="1:2" s="67" customFormat="1" ht="24.75" customHeight="1" x14ac:dyDescent="0.25">
      <c r="A185" s="70">
        <v>167</v>
      </c>
      <c r="B185" s="34" t="s">
        <v>1071</v>
      </c>
    </row>
    <row r="186" spans="1:2" s="67" customFormat="1" ht="24.75" customHeight="1" x14ac:dyDescent="0.25">
      <c r="A186" s="70">
        <v>168</v>
      </c>
      <c r="B186" s="34" t="s">
        <v>1072</v>
      </c>
    </row>
    <row r="187" spans="1:2" s="67" customFormat="1" ht="24.75" customHeight="1" x14ac:dyDescent="0.25">
      <c r="A187" s="70">
        <v>169</v>
      </c>
      <c r="B187" s="34" t="s">
        <v>908</v>
      </c>
    </row>
    <row r="188" spans="1:2" s="67" customFormat="1" ht="24.75" customHeight="1" x14ac:dyDescent="0.25">
      <c r="A188" s="70">
        <v>170</v>
      </c>
      <c r="B188" s="34" t="s">
        <v>909</v>
      </c>
    </row>
    <row r="189" spans="1:2" s="67" customFormat="1" ht="24.75" customHeight="1" x14ac:dyDescent="0.25">
      <c r="A189" s="70">
        <v>171</v>
      </c>
      <c r="B189" s="34" t="s">
        <v>1073</v>
      </c>
    </row>
    <row r="190" spans="1:2" s="67" customFormat="1" ht="24.75" customHeight="1" x14ac:dyDescent="0.25">
      <c r="A190" s="70">
        <v>172</v>
      </c>
      <c r="B190" s="34" t="s">
        <v>910</v>
      </c>
    </row>
    <row r="191" spans="1:2" s="67" customFormat="1" ht="24.75" customHeight="1" x14ac:dyDescent="0.25">
      <c r="A191" s="70">
        <v>173</v>
      </c>
      <c r="B191" s="34" t="s">
        <v>911</v>
      </c>
    </row>
    <row r="192" spans="1:2" s="67" customFormat="1" ht="24.75" customHeight="1" x14ac:dyDescent="0.25">
      <c r="A192" s="70">
        <v>174</v>
      </c>
      <c r="B192" s="34" t="s">
        <v>1074</v>
      </c>
    </row>
    <row r="193" spans="1:2" s="67" customFormat="1" ht="24.75" customHeight="1" x14ac:dyDescent="0.25">
      <c r="A193" s="70">
        <v>175</v>
      </c>
      <c r="B193" s="34" t="s">
        <v>1075</v>
      </c>
    </row>
    <row r="194" spans="1:2" s="67" customFormat="1" ht="24.75" customHeight="1" x14ac:dyDescent="0.25">
      <c r="A194" s="70">
        <v>176</v>
      </c>
      <c r="B194" s="34" t="s">
        <v>1076</v>
      </c>
    </row>
    <row r="195" spans="1:2" s="67" customFormat="1" ht="24.75" customHeight="1" x14ac:dyDescent="0.25">
      <c r="A195" s="70">
        <v>177</v>
      </c>
      <c r="B195" s="34" t="s">
        <v>1077</v>
      </c>
    </row>
    <row r="196" spans="1:2" s="67" customFormat="1" ht="24.75" customHeight="1" x14ac:dyDescent="0.25">
      <c r="A196" s="70">
        <v>178</v>
      </c>
      <c r="B196" s="34" t="s">
        <v>1078</v>
      </c>
    </row>
    <row r="197" spans="1:2" s="67" customFormat="1" ht="24.75" customHeight="1" x14ac:dyDescent="0.25">
      <c r="A197" s="70">
        <v>179</v>
      </c>
      <c r="B197" s="34" t="s">
        <v>912</v>
      </c>
    </row>
    <row r="198" spans="1:2" s="67" customFormat="1" ht="24.75" customHeight="1" x14ac:dyDescent="0.25">
      <c r="A198" s="70">
        <v>180</v>
      </c>
      <c r="B198" s="34" t="s">
        <v>921</v>
      </c>
    </row>
    <row r="199" spans="1:2" s="67" customFormat="1" ht="24.75" customHeight="1" x14ac:dyDescent="0.25">
      <c r="A199" s="70">
        <v>181</v>
      </c>
      <c r="B199" s="34" t="s">
        <v>1079</v>
      </c>
    </row>
    <row r="200" spans="1:2" s="67" customFormat="1" ht="24.75" customHeight="1" x14ac:dyDescent="0.25">
      <c r="A200" s="70">
        <v>182</v>
      </c>
      <c r="B200" s="34" t="s">
        <v>1080</v>
      </c>
    </row>
    <row r="201" spans="1:2" s="67" customFormat="1" ht="24.75" customHeight="1" x14ac:dyDescent="0.25">
      <c r="A201" s="70">
        <v>183</v>
      </c>
      <c r="B201" s="34" t="s">
        <v>913</v>
      </c>
    </row>
    <row r="202" spans="1:2" s="67" customFormat="1" ht="24.75" customHeight="1" x14ac:dyDescent="0.25">
      <c r="A202" s="70">
        <v>184</v>
      </c>
      <c r="B202" s="34" t="s">
        <v>914</v>
      </c>
    </row>
    <row r="203" spans="1:2" s="67" customFormat="1" ht="24.75" customHeight="1" x14ac:dyDescent="0.25">
      <c r="A203" s="70">
        <v>185</v>
      </c>
      <c r="B203" s="34" t="s">
        <v>915</v>
      </c>
    </row>
    <row r="204" spans="1:2" s="67" customFormat="1" ht="24.75" customHeight="1" x14ac:dyDescent="0.25">
      <c r="A204" s="70">
        <v>186</v>
      </c>
      <c r="B204" s="34" t="s">
        <v>1081</v>
      </c>
    </row>
    <row r="205" spans="1:2" s="67" customFormat="1" ht="24.75" customHeight="1" x14ac:dyDescent="0.25">
      <c r="A205" s="70">
        <v>187</v>
      </c>
      <c r="B205" s="34" t="s">
        <v>1082</v>
      </c>
    </row>
    <row r="206" spans="1:2" s="67" customFormat="1" ht="24.75" customHeight="1" x14ac:dyDescent="0.25">
      <c r="A206" s="70">
        <v>188</v>
      </c>
      <c r="B206" s="34" t="s">
        <v>1083</v>
      </c>
    </row>
    <row r="207" spans="1:2" s="67" customFormat="1" ht="24.75" customHeight="1" x14ac:dyDescent="0.25">
      <c r="A207" s="70">
        <v>189</v>
      </c>
      <c r="B207" s="34" t="s">
        <v>1084</v>
      </c>
    </row>
    <row r="208" spans="1:2" s="67" customFormat="1" ht="24.75" customHeight="1" x14ac:dyDescent="0.25">
      <c r="A208" s="70">
        <v>190</v>
      </c>
      <c r="B208" s="34" t="s">
        <v>1085</v>
      </c>
    </row>
    <row r="209" spans="1:2" s="67" customFormat="1" ht="24.75" customHeight="1" x14ac:dyDescent="0.25">
      <c r="A209" s="70">
        <v>191</v>
      </c>
      <c r="B209" s="34" t="s">
        <v>933</v>
      </c>
    </row>
    <row r="210" spans="1:2" s="67" customFormat="1" ht="24.75" customHeight="1" x14ac:dyDescent="0.25">
      <c r="A210" s="70">
        <v>192</v>
      </c>
      <c r="B210" s="34" t="s">
        <v>1086</v>
      </c>
    </row>
    <row r="211" spans="1:2" s="67" customFormat="1" ht="24.75" customHeight="1" x14ac:dyDescent="0.25">
      <c r="A211" s="70">
        <v>193</v>
      </c>
      <c r="B211" s="34" t="s">
        <v>934</v>
      </c>
    </row>
    <row r="212" spans="1:2" s="67" customFormat="1" ht="24.75" customHeight="1" x14ac:dyDescent="0.25">
      <c r="A212" s="70">
        <v>194</v>
      </c>
      <c r="B212" s="34" t="s">
        <v>1087</v>
      </c>
    </row>
    <row r="213" spans="1:2" s="67" customFormat="1" ht="24.75" customHeight="1" x14ac:dyDescent="0.25">
      <c r="A213" s="70">
        <v>195</v>
      </c>
      <c r="B213" s="34" t="s">
        <v>935</v>
      </c>
    </row>
    <row r="214" spans="1:2" s="67" customFormat="1" ht="24.75" customHeight="1" x14ac:dyDescent="0.25">
      <c r="A214" s="70">
        <v>196</v>
      </c>
      <c r="B214" s="34" t="s">
        <v>936</v>
      </c>
    </row>
    <row r="215" spans="1:2" s="67" customFormat="1" ht="24.75" customHeight="1" x14ac:dyDescent="0.25">
      <c r="A215" s="70">
        <v>197</v>
      </c>
      <c r="B215" s="34" t="s">
        <v>985</v>
      </c>
    </row>
    <row r="216" spans="1:2" s="67" customFormat="1" ht="24.75" customHeight="1" x14ac:dyDescent="0.25">
      <c r="A216" s="70">
        <v>198</v>
      </c>
      <c r="B216" s="34" t="s">
        <v>984</v>
      </c>
    </row>
    <row r="217" spans="1:2" s="67" customFormat="1" ht="24.75" customHeight="1" x14ac:dyDescent="0.25">
      <c r="A217" s="70">
        <v>199</v>
      </c>
      <c r="B217" s="34" t="s">
        <v>937</v>
      </c>
    </row>
    <row r="218" spans="1:2" s="67" customFormat="1" ht="24.75" customHeight="1" x14ac:dyDescent="0.25">
      <c r="A218" s="70">
        <v>200</v>
      </c>
      <c r="B218" s="34" t="s">
        <v>938</v>
      </c>
    </row>
    <row r="219" spans="1:2" s="67" customFormat="1" ht="24.75" customHeight="1" x14ac:dyDescent="0.25">
      <c r="A219" s="70">
        <v>201</v>
      </c>
      <c r="B219" s="34" t="s">
        <v>983</v>
      </c>
    </row>
    <row r="220" spans="1:2" s="67" customFormat="1" ht="24.75" customHeight="1" x14ac:dyDescent="0.25">
      <c r="A220" s="70">
        <v>202</v>
      </c>
      <c r="B220" s="34" t="s">
        <v>939</v>
      </c>
    </row>
    <row r="221" spans="1:2" s="67" customFormat="1" ht="24.75" customHeight="1" x14ac:dyDescent="0.25">
      <c r="A221" s="70">
        <v>203</v>
      </c>
      <c r="B221" s="34" t="s">
        <v>982</v>
      </c>
    </row>
    <row r="222" spans="1:2" s="67" customFormat="1" ht="24.75" customHeight="1" x14ac:dyDescent="0.25">
      <c r="A222" s="70">
        <v>204</v>
      </c>
      <c r="B222" s="34" t="s">
        <v>981</v>
      </c>
    </row>
    <row r="223" spans="1:2" s="67" customFormat="1" ht="24.75" customHeight="1" x14ac:dyDescent="0.25">
      <c r="A223" s="70">
        <v>205</v>
      </c>
      <c r="B223" s="34" t="s">
        <v>980</v>
      </c>
    </row>
    <row r="224" spans="1:2" s="67" customFormat="1" ht="24.75" customHeight="1" x14ac:dyDescent="0.25">
      <c r="A224" s="70">
        <v>206</v>
      </c>
      <c r="B224" s="34" t="s">
        <v>940</v>
      </c>
    </row>
    <row r="225" spans="1:2" s="67" customFormat="1" ht="24.75" customHeight="1" x14ac:dyDescent="0.25">
      <c r="A225" s="70">
        <v>207</v>
      </c>
      <c r="B225" s="34" t="s">
        <v>941</v>
      </c>
    </row>
    <row r="226" spans="1:2" s="67" customFormat="1" ht="24.75" customHeight="1" x14ac:dyDescent="0.25">
      <c r="A226" s="70">
        <v>208</v>
      </c>
      <c r="B226" s="34" t="s">
        <v>942</v>
      </c>
    </row>
    <row r="227" spans="1:2" s="67" customFormat="1" ht="24.75" customHeight="1" x14ac:dyDescent="0.25">
      <c r="A227" s="70">
        <v>209</v>
      </c>
      <c r="B227" s="34" t="s">
        <v>1088</v>
      </c>
    </row>
    <row r="228" spans="1:2" s="67" customFormat="1" ht="24.75" customHeight="1" x14ac:dyDescent="0.25">
      <c r="A228" s="70">
        <v>210</v>
      </c>
      <c r="B228" s="34" t="s">
        <v>979</v>
      </c>
    </row>
    <row r="229" spans="1:2" s="67" customFormat="1" ht="24.75" customHeight="1" x14ac:dyDescent="0.25">
      <c r="A229" s="70">
        <v>211</v>
      </c>
      <c r="B229" s="34" t="s">
        <v>943</v>
      </c>
    </row>
    <row r="230" spans="1:2" s="67" customFormat="1" ht="24.75" customHeight="1" x14ac:dyDescent="0.25">
      <c r="A230" s="70">
        <v>212</v>
      </c>
      <c r="B230" s="34" t="s">
        <v>944</v>
      </c>
    </row>
    <row r="231" spans="1:2" s="67" customFormat="1" ht="24.75" customHeight="1" x14ac:dyDescent="0.25">
      <c r="A231" s="70">
        <v>213</v>
      </c>
      <c r="B231" s="34" t="s">
        <v>945</v>
      </c>
    </row>
    <row r="232" spans="1:2" s="67" customFormat="1" ht="24.75" customHeight="1" x14ac:dyDescent="0.25">
      <c r="A232" s="70">
        <v>214</v>
      </c>
      <c r="B232" s="34" t="s">
        <v>946</v>
      </c>
    </row>
    <row r="233" spans="1:2" s="67" customFormat="1" ht="24.75" customHeight="1" x14ac:dyDescent="0.25">
      <c r="A233" s="70">
        <v>215</v>
      </c>
      <c r="B233" s="34" t="s">
        <v>1089</v>
      </c>
    </row>
    <row r="234" spans="1:2" s="67" customFormat="1" ht="24.75" customHeight="1" x14ac:dyDescent="0.25">
      <c r="A234" s="70">
        <v>216</v>
      </c>
      <c r="B234" s="34" t="s">
        <v>978</v>
      </c>
    </row>
    <row r="235" spans="1:2" s="67" customFormat="1" ht="24.75" customHeight="1" x14ac:dyDescent="0.25">
      <c r="A235" s="70">
        <v>217</v>
      </c>
      <c r="B235" s="34" t="s">
        <v>947</v>
      </c>
    </row>
    <row r="236" spans="1:2" s="67" customFormat="1" ht="24.75" customHeight="1" x14ac:dyDescent="0.25">
      <c r="A236" s="70">
        <v>218</v>
      </c>
      <c r="B236" s="34" t="s">
        <v>1090</v>
      </c>
    </row>
    <row r="237" spans="1:2" s="67" customFormat="1" ht="24.75" customHeight="1" x14ac:dyDescent="0.25">
      <c r="A237" s="70">
        <v>219</v>
      </c>
      <c r="B237" s="34" t="s">
        <v>1091</v>
      </c>
    </row>
    <row r="238" spans="1:2" s="67" customFormat="1" ht="24.75" customHeight="1" x14ac:dyDescent="0.25">
      <c r="A238" s="70">
        <v>220</v>
      </c>
      <c r="B238" s="34" t="s">
        <v>948</v>
      </c>
    </row>
    <row r="239" spans="1:2" s="67" customFormat="1" ht="24.75" customHeight="1" x14ac:dyDescent="0.25">
      <c r="A239" s="70">
        <v>221</v>
      </c>
      <c r="B239" s="34" t="s">
        <v>1092</v>
      </c>
    </row>
    <row r="240" spans="1:2" s="67" customFormat="1" ht="24.75" customHeight="1" x14ac:dyDescent="0.25">
      <c r="A240" s="70">
        <v>222</v>
      </c>
      <c r="B240" s="34" t="s">
        <v>1093</v>
      </c>
    </row>
    <row r="241" spans="1:2" s="67" customFormat="1" ht="24.75" customHeight="1" x14ac:dyDescent="0.25">
      <c r="A241" s="70">
        <v>223</v>
      </c>
      <c r="B241" s="34" t="s">
        <v>1094</v>
      </c>
    </row>
    <row r="242" spans="1:2" s="67" customFormat="1" ht="24.75" customHeight="1" x14ac:dyDescent="0.25">
      <c r="A242" s="70">
        <v>224</v>
      </c>
      <c r="B242" s="34" t="s">
        <v>1095</v>
      </c>
    </row>
    <row r="243" spans="1:2" s="67" customFormat="1" ht="24.75" customHeight="1" x14ac:dyDescent="0.25">
      <c r="A243" s="70">
        <v>225</v>
      </c>
      <c r="B243" s="34" t="s">
        <v>1096</v>
      </c>
    </row>
    <row r="244" spans="1:2" s="67" customFormat="1" ht="24.75" customHeight="1" x14ac:dyDescent="0.25">
      <c r="A244" s="70">
        <v>226</v>
      </c>
      <c r="B244" s="34" t="s">
        <v>1097</v>
      </c>
    </row>
    <row r="245" spans="1:2" s="67" customFormat="1" ht="24.75" customHeight="1" x14ac:dyDescent="0.25">
      <c r="A245" s="70">
        <v>227</v>
      </c>
      <c r="B245" s="6" t="s">
        <v>952</v>
      </c>
    </row>
    <row r="246" spans="1:2" s="67" customFormat="1" ht="24.75" customHeight="1" x14ac:dyDescent="0.25">
      <c r="A246" s="70">
        <v>228</v>
      </c>
      <c r="B246" s="6" t="s">
        <v>953</v>
      </c>
    </row>
    <row r="247" spans="1:2" s="67" customFormat="1" ht="24.75" customHeight="1" x14ac:dyDescent="0.25">
      <c r="A247" s="70">
        <v>229</v>
      </c>
      <c r="B247" s="6" t="s">
        <v>986</v>
      </c>
    </row>
    <row r="248" spans="1:2" s="67" customFormat="1" ht="24.75" customHeight="1" x14ac:dyDescent="0.25">
      <c r="A248" s="70">
        <v>230</v>
      </c>
      <c r="B248" s="6" t="s">
        <v>987</v>
      </c>
    </row>
    <row r="249" spans="1:2" s="67" customFormat="1" ht="24.75" customHeight="1" x14ac:dyDescent="0.25">
      <c r="A249" s="70">
        <v>231</v>
      </c>
      <c r="B249" s="6" t="s">
        <v>954</v>
      </c>
    </row>
    <row r="250" spans="1:2" s="67" customFormat="1" ht="24.75" customHeight="1" x14ac:dyDescent="0.25">
      <c r="A250" s="70">
        <v>232</v>
      </c>
      <c r="B250" s="6" t="s">
        <v>988</v>
      </c>
    </row>
    <row r="251" spans="1:2" s="67" customFormat="1" ht="24.75" customHeight="1" x14ac:dyDescent="0.25">
      <c r="A251" s="70">
        <v>233</v>
      </c>
      <c r="B251" s="6" t="s">
        <v>989</v>
      </c>
    </row>
    <row r="252" spans="1:2" s="67" customFormat="1" ht="24.75" customHeight="1" x14ac:dyDescent="0.25">
      <c r="A252" s="70">
        <v>234</v>
      </c>
      <c r="B252" s="6" t="s">
        <v>990</v>
      </c>
    </row>
    <row r="253" spans="1:2" s="67" customFormat="1" ht="24.75" customHeight="1" x14ac:dyDescent="0.25">
      <c r="A253" s="70">
        <v>235</v>
      </c>
      <c r="B253" s="6" t="s">
        <v>991</v>
      </c>
    </row>
    <row r="254" spans="1:2" s="67" customFormat="1" ht="24.75" customHeight="1" x14ac:dyDescent="0.25">
      <c r="A254" s="70">
        <v>236</v>
      </c>
      <c r="B254" s="6" t="s">
        <v>992</v>
      </c>
    </row>
    <row r="255" spans="1:2" s="67" customFormat="1" ht="24.75" customHeight="1" x14ac:dyDescent="0.25">
      <c r="A255" s="70">
        <v>237</v>
      </c>
      <c r="B255" s="6" t="s">
        <v>993</v>
      </c>
    </row>
    <row r="256" spans="1:2" s="67" customFormat="1" ht="24.75" customHeight="1" x14ac:dyDescent="0.25">
      <c r="A256" s="70">
        <v>238</v>
      </c>
      <c r="B256" s="6" t="s">
        <v>994</v>
      </c>
    </row>
    <row r="257" spans="1:2" s="67" customFormat="1" ht="24.75" customHeight="1" x14ac:dyDescent="0.25">
      <c r="A257" s="70">
        <v>239</v>
      </c>
      <c r="B257" s="6" t="s">
        <v>995</v>
      </c>
    </row>
    <row r="258" spans="1:2" s="67" customFormat="1" ht="24.75" customHeight="1" x14ac:dyDescent="0.25">
      <c r="A258" s="70">
        <v>240</v>
      </c>
      <c r="B258" s="6" t="s">
        <v>996</v>
      </c>
    </row>
    <row r="259" spans="1:2" s="67" customFormat="1" ht="24.75" customHeight="1" x14ac:dyDescent="0.25">
      <c r="A259" s="70">
        <v>241</v>
      </c>
      <c r="B259" s="6" t="s">
        <v>1098</v>
      </c>
    </row>
    <row r="260" spans="1:2" s="67" customFormat="1" ht="24.75" customHeight="1" x14ac:dyDescent="0.25">
      <c r="A260" s="70">
        <v>242</v>
      </c>
      <c r="B260" s="6" t="s">
        <v>1099</v>
      </c>
    </row>
    <row r="261" spans="1:2" s="67" customFormat="1" ht="24.75" customHeight="1" x14ac:dyDescent="0.25">
      <c r="A261" s="70">
        <v>243</v>
      </c>
      <c r="B261" s="6" t="s">
        <v>949</v>
      </c>
    </row>
    <row r="262" spans="1:2" s="67" customFormat="1" ht="24.75" customHeight="1" x14ac:dyDescent="0.25">
      <c r="A262" s="70">
        <v>244</v>
      </c>
      <c r="B262" s="6" t="s">
        <v>1100</v>
      </c>
    </row>
    <row r="263" spans="1:2" s="67" customFormat="1" ht="24.75" customHeight="1" x14ac:dyDescent="0.25">
      <c r="A263" s="70">
        <v>245</v>
      </c>
      <c r="B263" s="6" t="s">
        <v>1101</v>
      </c>
    </row>
    <row r="264" spans="1:2" s="67" customFormat="1" ht="24.75" customHeight="1" x14ac:dyDescent="0.25">
      <c r="A264" s="70">
        <v>246</v>
      </c>
      <c r="B264" s="6" t="s">
        <v>1102</v>
      </c>
    </row>
    <row r="265" spans="1:2" s="67" customFormat="1" ht="24.75" customHeight="1" x14ac:dyDescent="0.25">
      <c r="A265" s="70">
        <v>247</v>
      </c>
      <c r="B265" s="6" t="s">
        <v>1103</v>
      </c>
    </row>
    <row r="266" spans="1:2" s="67" customFormat="1" ht="24.75" customHeight="1" x14ac:dyDescent="0.25">
      <c r="A266" s="70">
        <v>248</v>
      </c>
      <c r="B266" s="6" t="s">
        <v>950</v>
      </c>
    </row>
    <row r="267" spans="1:2" s="67" customFormat="1" ht="24.75" customHeight="1" x14ac:dyDescent="0.25">
      <c r="A267" s="70">
        <v>249</v>
      </c>
      <c r="B267" s="6" t="s">
        <v>1104</v>
      </c>
    </row>
    <row r="268" spans="1:2" s="67" customFormat="1" ht="24.75" customHeight="1" x14ac:dyDescent="0.25">
      <c r="A268" s="70">
        <v>250</v>
      </c>
      <c r="B268" s="6" t="s">
        <v>951</v>
      </c>
    </row>
    <row r="269" spans="1:2" s="67" customFormat="1" ht="24.75" customHeight="1" x14ac:dyDescent="0.25">
      <c r="A269" s="70">
        <v>251</v>
      </c>
      <c r="B269" s="6" t="s">
        <v>955</v>
      </c>
    </row>
    <row r="270" spans="1:2" s="67" customFormat="1" ht="24.75" customHeight="1" x14ac:dyDescent="0.25">
      <c r="A270" s="70">
        <v>252</v>
      </c>
      <c r="B270" s="6" t="s">
        <v>1105</v>
      </c>
    </row>
    <row r="271" spans="1:2" s="67" customFormat="1" ht="24.75" customHeight="1" x14ac:dyDescent="0.25">
      <c r="A271" s="70">
        <v>253</v>
      </c>
      <c r="B271" s="6" t="s">
        <v>1106</v>
      </c>
    </row>
    <row r="272" spans="1:2" s="67" customFormat="1" ht="24.75" customHeight="1" x14ac:dyDescent="0.25">
      <c r="A272" s="70">
        <v>254</v>
      </c>
      <c r="B272" s="6" t="s">
        <v>1107</v>
      </c>
    </row>
    <row r="273" spans="1:2" s="67" customFormat="1" ht="24.75" customHeight="1" x14ac:dyDescent="0.25">
      <c r="A273" s="70">
        <v>255</v>
      </c>
      <c r="B273" s="6" t="s">
        <v>1108</v>
      </c>
    </row>
    <row r="274" spans="1:2" s="67" customFormat="1" ht="24.75" customHeight="1" x14ac:dyDescent="0.25">
      <c r="A274" s="70">
        <v>256</v>
      </c>
      <c r="B274" s="6" t="s">
        <v>956</v>
      </c>
    </row>
    <row r="275" spans="1:2" s="67" customFormat="1" ht="24.75" customHeight="1" x14ac:dyDescent="0.25">
      <c r="A275" s="70">
        <v>257</v>
      </c>
      <c r="B275" s="6" t="s">
        <v>1109</v>
      </c>
    </row>
    <row r="276" spans="1:2" s="67" customFormat="1" ht="24.75" customHeight="1" x14ac:dyDescent="0.25">
      <c r="A276" s="70">
        <v>258</v>
      </c>
      <c r="B276" s="6" t="s">
        <v>957</v>
      </c>
    </row>
    <row r="277" spans="1:2" s="67" customFormat="1" ht="24.75" customHeight="1" x14ac:dyDescent="0.25">
      <c r="A277" s="70">
        <v>259</v>
      </c>
      <c r="B277" s="6" t="s">
        <v>958</v>
      </c>
    </row>
    <row r="278" spans="1:2" s="67" customFormat="1" ht="24.75" customHeight="1" x14ac:dyDescent="0.25">
      <c r="A278" s="70">
        <v>260</v>
      </c>
      <c r="B278" s="6" t="s">
        <v>959</v>
      </c>
    </row>
    <row r="279" spans="1:2" s="67" customFormat="1" ht="24.75" customHeight="1" x14ac:dyDescent="0.25">
      <c r="A279" s="70">
        <v>261</v>
      </c>
      <c r="B279" s="6" t="s">
        <v>1110</v>
      </c>
    </row>
    <row r="280" spans="1:2" s="67" customFormat="1" ht="24.75" customHeight="1" x14ac:dyDescent="0.25">
      <c r="A280" s="70">
        <v>262</v>
      </c>
      <c r="B280" s="6" t="s">
        <v>1111</v>
      </c>
    </row>
    <row r="281" spans="1:2" s="67" customFormat="1" ht="24.75" customHeight="1" x14ac:dyDescent="0.25">
      <c r="A281" s="70">
        <v>263</v>
      </c>
      <c r="B281" s="6" t="s">
        <v>1112</v>
      </c>
    </row>
    <row r="282" spans="1:2" s="67" customFormat="1" ht="24.75" customHeight="1" x14ac:dyDescent="0.25">
      <c r="A282" s="70">
        <v>264</v>
      </c>
      <c r="B282" s="6" t="s">
        <v>1113</v>
      </c>
    </row>
    <row r="283" spans="1:2" s="67" customFormat="1" ht="24.75" customHeight="1" x14ac:dyDescent="0.25">
      <c r="A283" s="70">
        <v>265</v>
      </c>
      <c r="B283" s="6" t="s">
        <v>960</v>
      </c>
    </row>
    <row r="284" spans="1:2" s="67" customFormat="1" ht="24.75" customHeight="1" x14ac:dyDescent="0.25">
      <c r="A284" s="70">
        <v>266</v>
      </c>
      <c r="B284" s="6" t="s">
        <v>1114</v>
      </c>
    </row>
    <row r="285" spans="1:2" s="67" customFormat="1" ht="24.75" customHeight="1" x14ac:dyDescent="0.25">
      <c r="A285" s="70">
        <v>267</v>
      </c>
      <c r="B285" s="6" t="s">
        <v>1115</v>
      </c>
    </row>
    <row r="286" spans="1:2" s="67" customFormat="1" ht="24.75" customHeight="1" x14ac:dyDescent="0.25">
      <c r="A286" s="70">
        <v>268</v>
      </c>
      <c r="B286" s="6" t="s">
        <v>961</v>
      </c>
    </row>
    <row r="287" spans="1:2" s="67" customFormat="1" ht="24.75" customHeight="1" x14ac:dyDescent="0.25">
      <c r="A287" s="70">
        <v>269</v>
      </c>
      <c r="B287" s="6" t="s">
        <v>1116</v>
      </c>
    </row>
    <row r="288" spans="1:2" s="67" customFormat="1" ht="24.75" customHeight="1" x14ac:dyDescent="0.25">
      <c r="A288" s="70">
        <v>270</v>
      </c>
      <c r="B288" s="6" t="s">
        <v>1117</v>
      </c>
    </row>
    <row r="289" spans="1:2" s="67" customFormat="1" ht="24.75" customHeight="1" x14ac:dyDescent="0.25">
      <c r="A289" s="70">
        <v>271</v>
      </c>
      <c r="B289" s="6" t="s">
        <v>962</v>
      </c>
    </row>
    <row r="290" spans="1:2" s="67" customFormat="1" ht="24.75" customHeight="1" x14ac:dyDescent="0.25">
      <c r="A290" s="70">
        <v>272</v>
      </c>
      <c r="B290" s="6" t="s">
        <v>1118</v>
      </c>
    </row>
    <row r="291" spans="1:2" s="67" customFormat="1" ht="24.75" customHeight="1" x14ac:dyDescent="0.25">
      <c r="A291" s="70">
        <v>273</v>
      </c>
      <c r="B291" s="6" t="s">
        <v>963</v>
      </c>
    </row>
    <row r="292" spans="1:2" s="67" customFormat="1" ht="24.75" customHeight="1" x14ac:dyDescent="0.25">
      <c r="A292" s="70">
        <v>274</v>
      </c>
      <c r="B292" s="6" t="s">
        <v>964</v>
      </c>
    </row>
    <row r="293" spans="1:2" s="67" customFormat="1" ht="24.75" customHeight="1" x14ac:dyDescent="0.25">
      <c r="A293" s="70">
        <v>275</v>
      </c>
      <c r="B293" s="6" t="s">
        <v>1119</v>
      </c>
    </row>
    <row r="294" spans="1:2" s="67" customFormat="1" ht="24.75" customHeight="1" x14ac:dyDescent="0.25">
      <c r="A294" s="70">
        <v>276</v>
      </c>
      <c r="B294" s="6" t="s">
        <v>1120</v>
      </c>
    </row>
    <row r="295" spans="1:2" s="67" customFormat="1" ht="24.75" customHeight="1" x14ac:dyDescent="0.25">
      <c r="A295" s="70">
        <v>277</v>
      </c>
      <c r="B295" s="6" t="s">
        <v>965</v>
      </c>
    </row>
    <row r="296" spans="1:2" s="67" customFormat="1" ht="24.75" customHeight="1" x14ac:dyDescent="0.25">
      <c r="A296" s="70">
        <v>278</v>
      </c>
      <c r="B296" s="6" t="s">
        <v>1121</v>
      </c>
    </row>
    <row r="297" spans="1:2" s="67" customFormat="1" ht="24.75" customHeight="1" x14ac:dyDescent="0.25">
      <c r="A297" s="70">
        <v>279</v>
      </c>
      <c r="B297" s="6" t="s">
        <v>966</v>
      </c>
    </row>
    <row r="298" spans="1:2" s="67" customFormat="1" ht="24.75" customHeight="1" x14ac:dyDescent="0.25">
      <c r="A298" s="70">
        <v>280</v>
      </c>
      <c r="B298" s="6" t="s">
        <v>1122</v>
      </c>
    </row>
    <row r="299" spans="1:2" s="67" customFormat="1" ht="24.75" customHeight="1" x14ac:dyDescent="0.25">
      <c r="A299" s="70">
        <v>281</v>
      </c>
      <c r="B299" s="6" t="s">
        <v>1123</v>
      </c>
    </row>
    <row r="300" spans="1:2" s="67" customFormat="1" ht="24.75" customHeight="1" x14ac:dyDescent="0.25">
      <c r="A300" s="70">
        <v>282</v>
      </c>
      <c r="B300" s="6" t="s">
        <v>967</v>
      </c>
    </row>
    <row r="301" spans="1:2" s="67" customFormat="1" ht="24.75" customHeight="1" x14ac:dyDescent="0.25">
      <c r="A301" s="70">
        <v>283</v>
      </c>
      <c r="B301" s="6" t="s">
        <v>968</v>
      </c>
    </row>
    <row r="302" spans="1:2" s="67" customFormat="1" ht="24.75" customHeight="1" x14ac:dyDescent="0.25">
      <c r="A302" s="70">
        <v>284</v>
      </c>
      <c r="B302" s="6" t="s">
        <v>1124</v>
      </c>
    </row>
    <row r="303" spans="1:2" s="67" customFormat="1" ht="24.75" customHeight="1" x14ac:dyDescent="0.25">
      <c r="A303" s="70">
        <v>285</v>
      </c>
      <c r="B303" s="6" t="s">
        <v>969</v>
      </c>
    </row>
    <row r="304" spans="1:2" s="67" customFormat="1" ht="24.75" customHeight="1" x14ac:dyDescent="0.25">
      <c r="A304" s="70">
        <v>286</v>
      </c>
      <c r="B304" s="6" t="s">
        <v>1125</v>
      </c>
    </row>
    <row r="305" spans="1:2" s="67" customFormat="1" ht="24.75" customHeight="1" x14ac:dyDescent="0.25">
      <c r="A305" s="70">
        <v>287</v>
      </c>
      <c r="B305" s="6" t="s">
        <v>970</v>
      </c>
    </row>
    <row r="306" spans="1:2" s="67" customFormat="1" ht="24.75" customHeight="1" x14ac:dyDescent="0.25">
      <c r="A306" s="70">
        <v>288</v>
      </c>
      <c r="B306" s="6" t="s">
        <v>1126</v>
      </c>
    </row>
    <row r="307" spans="1:2" s="67" customFormat="1" ht="24.75" customHeight="1" x14ac:dyDescent="0.25">
      <c r="A307" s="70">
        <v>289</v>
      </c>
      <c r="B307" s="6" t="s">
        <v>1127</v>
      </c>
    </row>
    <row r="308" spans="1:2" s="67" customFormat="1" ht="24.75" customHeight="1" x14ac:dyDescent="0.25">
      <c r="A308" s="70">
        <v>290</v>
      </c>
      <c r="B308" s="6" t="s">
        <v>971</v>
      </c>
    </row>
    <row r="309" spans="1:2" s="67" customFormat="1" ht="24.75" customHeight="1" x14ac:dyDescent="0.25">
      <c r="A309" s="70">
        <v>291</v>
      </c>
      <c r="B309" s="6" t="s">
        <v>1128</v>
      </c>
    </row>
    <row r="310" spans="1:2" s="67" customFormat="1" ht="24.75" customHeight="1" x14ac:dyDescent="0.25">
      <c r="A310" s="70">
        <v>292</v>
      </c>
      <c r="B310" s="6" t="s">
        <v>972</v>
      </c>
    </row>
    <row r="311" spans="1:2" s="67" customFormat="1" ht="24.75" customHeight="1" x14ac:dyDescent="0.25">
      <c r="A311" s="70">
        <v>293</v>
      </c>
      <c r="B311" s="6" t="s">
        <v>1129</v>
      </c>
    </row>
    <row r="312" spans="1:2" s="67" customFormat="1" ht="24.75" customHeight="1" x14ac:dyDescent="0.25">
      <c r="A312" s="70">
        <v>294</v>
      </c>
      <c r="B312" s="6" t="s">
        <v>973</v>
      </c>
    </row>
    <row r="313" spans="1:2" s="67" customFormat="1" ht="24.75" customHeight="1" x14ac:dyDescent="0.25">
      <c r="A313" s="70">
        <v>295</v>
      </c>
      <c r="B313" s="6" t="s">
        <v>1130</v>
      </c>
    </row>
    <row r="314" spans="1:2" s="67" customFormat="1" ht="24.75" customHeight="1" x14ac:dyDescent="0.25">
      <c r="A314" s="70">
        <v>296</v>
      </c>
      <c r="B314" s="6" t="s">
        <v>1131</v>
      </c>
    </row>
    <row r="315" spans="1:2" s="67" customFormat="1" ht="24.75" customHeight="1" x14ac:dyDescent="0.25">
      <c r="A315" s="70">
        <v>297</v>
      </c>
      <c r="B315" s="6" t="s">
        <v>1132</v>
      </c>
    </row>
    <row r="316" spans="1:2" s="67" customFormat="1" ht="24.75" customHeight="1" x14ac:dyDescent="0.25">
      <c r="A316" s="70">
        <v>298</v>
      </c>
      <c r="B316" s="6" t="s">
        <v>1133</v>
      </c>
    </row>
    <row r="317" spans="1:2" s="67" customFormat="1" ht="24.75" customHeight="1" x14ac:dyDescent="0.25">
      <c r="A317" s="70">
        <v>299</v>
      </c>
      <c r="B317" s="6" t="s">
        <v>974</v>
      </c>
    </row>
    <row r="318" spans="1:2" s="67" customFormat="1" ht="24.75" customHeight="1" x14ac:dyDescent="0.25">
      <c r="A318" s="70">
        <v>300</v>
      </c>
      <c r="B318" s="6" t="s">
        <v>975</v>
      </c>
    </row>
    <row r="319" spans="1:2" s="67" customFormat="1" ht="24.75" customHeight="1" x14ac:dyDescent="0.25">
      <c r="A319" s="70">
        <v>301</v>
      </c>
      <c r="B319" s="6" t="s">
        <v>976</v>
      </c>
    </row>
    <row r="320" spans="1:2" s="67" customFormat="1" ht="24.75" customHeight="1" x14ac:dyDescent="0.25">
      <c r="A320" s="70">
        <v>302</v>
      </c>
      <c r="B320" s="6" t="s">
        <v>977</v>
      </c>
    </row>
    <row r="321" spans="1:2" s="67" customFormat="1" ht="24.75" customHeight="1" x14ac:dyDescent="0.25">
      <c r="A321" s="70">
        <v>303</v>
      </c>
      <c r="B321" s="6" t="s">
        <v>1134</v>
      </c>
    </row>
    <row r="322" spans="1:2" s="67" customFormat="1" ht="24.75" customHeight="1" x14ac:dyDescent="0.25">
      <c r="A322" s="70">
        <v>304</v>
      </c>
      <c r="B322" s="6" t="s">
        <v>1135</v>
      </c>
    </row>
    <row r="323" spans="1:2" s="67" customFormat="1" ht="24.75" customHeight="1" x14ac:dyDescent="0.25">
      <c r="A323" s="70">
        <v>305</v>
      </c>
      <c r="B323" s="6" t="s">
        <v>1136</v>
      </c>
    </row>
    <row r="324" spans="1:2" s="67" customFormat="1" ht="24.75" customHeight="1" x14ac:dyDescent="0.25">
      <c r="A324" s="70">
        <v>306</v>
      </c>
      <c r="B324" s="6" t="s">
        <v>1137</v>
      </c>
    </row>
    <row r="325" spans="1:2" s="67" customFormat="1" ht="24.75" customHeight="1" x14ac:dyDescent="0.25">
      <c r="A325" s="70">
        <v>307</v>
      </c>
      <c r="B325" s="6" t="s">
        <v>1138</v>
      </c>
    </row>
    <row r="326" spans="1:2" s="67" customFormat="1" ht="24.75" customHeight="1" x14ac:dyDescent="0.25">
      <c r="A326" s="70">
        <v>308</v>
      </c>
      <c r="B326" s="6" t="s">
        <v>1139</v>
      </c>
    </row>
    <row r="327" spans="1:2" s="67" customFormat="1" ht="24.75" customHeight="1" x14ac:dyDescent="0.25">
      <c r="A327" s="70">
        <v>309</v>
      </c>
      <c r="B327" s="6" t="s">
        <v>1140</v>
      </c>
    </row>
    <row r="328" spans="1:2" s="67" customFormat="1" ht="24.75" customHeight="1" x14ac:dyDescent="0.25">
      <c r="A328" s="70">
        <v>310</v>
      </c>
      <c r="B328" s="6" t="s">
        <v>1141</v>
      </c>
    </row>
    <row r="329" spans="1:2" s="67" customFormat="1" ht="24.75" customHeight="1" x14ac:dyDescent="0.25">
      <c r="A329" s="70">
        <v>311</v>
      </c>
      <c r="B329" s="6" t="s">
        <v>1142</v>
      </c>
    </row>
    <row r="330" spans="1:2" s="67" customFormat="1" ht="24.75" customHeight="1" x14ac:dyDescent="0.25">
      <c r="A330" s="70">
        <v>312</v>
      </c>
      <c r="B330" s="6" t="s">
        <v>1143</v>
      </c>
    </row>
    <row r="331" spans="1:2" s="67" customFormat="1" ht="24.75" customHeight="1" x14ac:dyDescent="0.25">
      <c r="A331" s="70">
        <v>313</v>
      </c>
      <c r="B331" s="6" t="s">
        <v>1144</v>
      </c>
    </row>
    <row r="332" spans="1:2" s="67" customFormat="1" ht="24.75" customHeight="1" x14ac:dyDescent="0.25">
      <c r="A332" s="70">
        <v>314</v>
      </c>
      <c r="B332" s="6" t="s">
        <v>1145</v>
      </c>
    </row>
    <row r="333" spans="1:2" s="67" customFormat="1" ht="24.75" customHeight="1" x14ac:dyDescent="0.25">
      <c r="A333" s="70">
        <v>315</v>
      </c>
      <c r="B333" s="6" t="s">
        <v>1146</v>
      </c>
    </row>
    <row r="334" spans="1:2" s="67" customFormat="1" ht="24.75" customHeight="1" x14ac:dyDescent="0.25">
      <c r="A334" s="70">
        <v>316</v>
      </c>
      <c r="B334" s="6" t="s">
        <v>1147</v>
      </c>
    </row>
    <row r="335" spans="1:2" s="67" customFormat="1" ht="24.75" customHeight="1" x14ac:dyDescent="0.25">
      <c r="A335" s="70">
        <v>317</v>
      </c>
      <c r="B335" s="6" t="s">
        <v>1120</v>
      </c>
    </row>
    <row r="336" spans="1:2" s="67" customFormat="1" ht="24.75" customHeight="1" x14ac:dyDescent="0.25">
      <c r="A336" s="70">
        <v>318</v>
      </c>
      <c r="B336" s="6" t="s">
        <v>1148</v>
      </c>
    </row>
    <row r="337" spans="1:2" s="67" customFormat="1" ht="24.75" customHeight="1" x14ac:dyDescent="0.25">
      <c r="A337" s="70">
        <v>319</v>
      </c>
      <c r="B337" s="6" t="s">
        <v>1149</v>
      </c>
    </row>
    <row r="338" spans="1:2" s="67" customFormat="1" ht="24.75" customHeight="1" x14ac:dyDescent="0.25">
      <c r="A338" s="70">
        <v>320</v>
      </c>
      <c r="B338" s="6" t="s">
        <v>1150</v>
      </c>
    </row>
    <row r="339" spans="1:2" s="67" customFormat="1" ht="24.75" customHeight="1" x14ac:dyDescent="0.25">
      <c r="A339" s="70">
        <v>321</v>
      </c>
      <c r="B339" s="6" t="s">
        <v>1151</v>
      </c>
    </row>
    <row r="340" spans="1:2" s="67" customFormat="1" ht="24.75" customHeight="1" x14ac:dyDescent="0.25">
      <c r="A340" s="70">
        <v>322</v>
      </c>
      <c r="B340" s="6" t="s">
        <v>1152</v>
      </c>
    </row>
    <row r="341" spans="1:2" s="67" customFormat="1" ht="24.75" customHeight="1" x14ac:dyDescent="0.25">
      <c r="A341" s="70">
        <v>323</v>
      </c>
      <c r="B341" s="6" t="s">
        <v>1153</v>
      </c>
    </row>
    <row r="342" spans="1:2" s="67" customFormat="1" ht="24.75" customHeight="1" x14ac:dyDescent="0.25">
      <c r="A342" s="70">
        <v>324</v>
      </c>
      <c r="B342" s="6" t="s">
        <v>1154</v>
      </c>
    </row>
    <row r="343" spans="1:2" s="67" customFormat="1" ht="24.75" customHeight="1" x14ac:dyDescent="0.25">
      <c r="A343" s="70">
        <v>325</v>
      </c>
      <c r="B343" s="6" t="s">
        <v>970</v>
      </c>
    </row>
    <row r="344" spans="1:2" s="67" customFormat="1" ht="24.75" customHeight="1" x14ac:dyDescent="0.25">
      <c r="A344" s="70">
        <v>326</v>
      </c>
      <c r="B344" s="6" t="s">
        <v>1155</v>
      </c>
    </row>
    <row r="345" spans="1:2" s="67" customFormat="1" ht="24.75" customHeight="1" x14ac:dyDescent="0.25">
      <c r="A345" s="70">
        <v>327</v>
      </c>
      <c r="B345" s="6" t="s">
        <v>1156</v>
      </c>
    </row>
    <row r="346" spans="1:2" s="67" customFormat="1" ht="24.75" customHeight="1" x14ac:dyDescent="0.25">
      <c r="A346" s="70">
        <v>328</v>
      </c>
      <c r="B346" s="6" t="s">
        <v>1157</v>
      </c>
    </row>
    <row r="347" spans="1:2" ht="24.75" customHeight="1" x14ac:dyDescent="0.3">
      <c r="A347" s="203" t="s">
        <v>1179</v>
      </c>
      <c r="B347" s="203"/>
    </row>
    <row r="348" spans="1:2" ht="18.75" x14ac:dyDescent="0.3">
      <c r="A348" s="88" t="s">
        <v>783</v>
      </c>
    </row>
  </sheetData>
  <mergeCells count="9">
    <mergeCell ref="A14:B14"/>
    <mergeCell ref="A347:B347"/>
    <mergeCell ref="A8:B8"/>
    <mergeCell ref="A9:B9"/>
    <mergeCell ref="A10:B10"/>
    <mergeCell ref="A11:B11"/>
    <mergeCell ref="A12:B12"/>
    <mergeCell ref="A13:B13"/>
    <mergeCell ref="A15:B15"/>
  </mergeCells>
  <pageMargins left="1.1811023622047245" right="0.59055118110236227" top="0.98425196850393704" bottom="0.78740157480314965" header="0.31496062992125984" footer="0.31496062992125984"/>
  <pageSetup paperSize="9" scale="64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topLeftCell="B13" zoomScale="60" zoomScaleNormal="100" workbookViewId="0">
      <pane ySplit="2595" topLeftCell="A13" activePane="bottomLeft"/>
      <selection activeCell="B13" sqref="A1:XFD1048576"/>
      <selection pane="bottomLeft" activeCell="C17" sqref="C17:K51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customWidth="1"/>
    <col min="8" max="8" width="16.140625" customWidth="1"/>
    <col min="9" max="9" width="16.85546875" customWidth="1"/>
    <col min="10" max="10" width="15.5703125" customWidth="1"/>
    <col min="11" max="11" width="13.7109375" customWidth="1"/>
    <col min="14" max="14" width="13.85546875" customWidth="1"/>
  </cols>
  <sheetData>
    <row r="1" spans="1:11" ht="33.75" customHeight="1" x14ac:dyDescent="0.25">
      <c r="E1" s="2"/>
      <c r="F1" s="175" t="s">
        <v>20</v>
      </c>
      <c r="G1" s="175"/>
      <c r="H1" s="175"/>
      <c r="I1" s="175"/>
      <c r="J1" s="175"/>
      <c r="K1" s="175"/>
    </row>
    <row r="2" spans="1:11" ht="30.75" customHeight="1" x14ac:dyDescent="0.25">
      <c r="E2" s="2"/>
      <c r="F2" s="175" t="s">
        <v>21</v>
      </c>
      <c r="G2" s="175"/>
      <c r="H2" s="175"/>
      <c r="I2" s="175"/>
      <c r="J2" s="175"/>
      <c r="K2" s="175"/>
    </row>
    <row r="3" spans="1:11" ht="30.75" customHeight="1" x14ac:dyDescent="0.25">
      <c r="E3" s="2"/>
      <c r="F3" s="175" t="s">
        <v>22</v>
      </c>
      <c r="G3" s="175"/>
      <c r="H3" s="175"/>
      <c r="I3" s="175"/>
      <c r="J3" s="175"/>
      <c r="K3" s="175"/>
    </row>
    <row r="4" spans="1:11" ht="33.75" customHeight="1" x14ac:dyDescent="0.25">
      <c r="E4" s="2"/>
      <c r="F4" s="175" t="s">
        <v>23</v>
      </c>
      <c r="G4" s="175"/>
      <c r="H4" s="175"/>
      <c r="I4" s="175"/>
      <c r="J4" s="175"/>
      <c r="K4" s="175"/>
    </row>
    <row r="5" spans="1:11" ht="27" customHeight="1" x14ac:dyDescent="0.4">
      <c r="E5" s="8"/>
      <c r="F5" s="175" t="s">
        <v>24</v>
      </c>
      <c r="G5" s="175"/>
      <c r="H5" s="175"/>
      <c r="I5" s="175"/>
      <c r="J5" s="175"/>
      <c r="K5" s="175"/>
    </row>
    <row r="6" spans="1:11" ht="22.5" customHeight="1" x14ac:dyDescent="0.4">
      <c r="E6" s="8"/>
      <c r="F6" s="173" t="s">
        <v>1160</v>
      </c>
      <c r="G6" s="173"/>
      <c r="H6" s="173"/>
      <c r="I6" s="173"/>
      <c r="J6" s="173"/>
      <c r="K6" s="173"/>
    </row>
    <row r="7" spans="1:11" ht="22.5" customHeight="1" x14ac:dyDescent="0.4">
      <c r="D7" s="3"/>
      <c r="E7" s="3"/>
      <c r="F7" s="3"/>
      <c r="G7" s="3"/>
      <c r="H7" s="3"/>
      <c r="I7" s="3"/>
    </row>
    <row r="8" spans="1:11" ht="22.5" customHeight="1" x14ac:dyDescent="0.4">
      <c r="D8" s="3"/>
      <c r="E8" s="3"/>
      <c r="F8" s="3"/>
      <c r="G8" s="3"/>
      <c r="H8" s="3"/>
      <c r="I8" s="3"/>
    </row>
    <row r="9" spans="1:11" ht="22.5" customHeight="1" x14ac:dyDescent="0.25"/>
    <row r="10" spans="1:11" ht="23.25" x14ac:dyDescent="0.35">
      <c r="A10" s="161" t="s">
        <v>531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</row>
    <row r="11" spans="1:11" ht="23.25" x14ac:dyDescent="0.35">
      <c r="A11" s="161" t="s">
        <v>26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ht="23.25" x14ac:dyDescent="0.35">
      <c r="A12" s="174" t="s">
        <v>1159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1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ht="73.5" customHeight="1" x14ac:dyDescent="0.25">
      <c r="A14" s="164" t="s">
        <v>0</v>
      </c>
      <c r="B14" s="164" t="s">
        <v>1</v>
      </c>
      <c r="C14" s="164" t="s">
        <v>2</v>
      </c>
      <c r="D14" s="164" t="s">
        <v>1186</v>
      </c>
      <c r="E14" s="164"/>
      <c r="F14" s="164"/>
      <c r="G14" s="164"/>
      <c r="H14" s="164"/>
      <c r="I14" s="164"/>
      <c r="J14" s="164"/>
      <c r="K14" s="164"/>
    </row>
    <row r="15" spans="1:11" ht="84.75" customHeight="1" x14ac:dyDescent="0.25">
      <c r="A15" s="164"/>
      <c r="B15" s="164"/>
      <c r="C15" s="164"/>
      <c r="D15" s="72" t="s">
        <v>532</v>
      </c>
      <c r="E15" s="72">
        <v>2018</v>
      </c>
      <c r="F15" s="72">
        <v>2019</v>
      </c>
      <c r="G15" s="72" t="s">
        <v>1227</v>
      </c>
      <c r="H15" s="72" t="s">
        <v>1228</v>
      </c>
      <c r="I15" s="72" t="s">
        <v>1229</v>
      </c>
      <c r="J15" s="72" t="s">
        <v>1184</v>
      </c>
      <c r="K15" s="72" t="s">
        <v>1185</v>
      </c>
    </row>
    <row r="16" spans="1:11" ht="30" customHeight="1" x14ac:dyDescent="0.25">
      <c r="A16" s="72">
        <v>1</v>
      </c>
      <c r="B16" s="72">
        <v>2</v>
      </c>
      <c r="C16" s="72">
        <v>3</v>
      </c>
      <c r="D16" s="72">
        <v>4</v>
      </c>
      <c r="E16" s="72">
        <v>5</v>
      </c>
      <c r="F16" s="72">
        <v>6</v>
      </c>
      <c r="G16" s="72">
        <v>7</v>
      </c>
      <c r="H16" s="72">
        <v>8</v>
      </c>
      <c r="I16" s="72">
        <v>9</v>
      </c>
      <c r="J16" s="72">
        <v>10</v>
      </c>
      <c r="K16" s="72">
        <v>11</v>
      </c>
    </row>
    <row r="17" spans="1:11" ht="90.75" customHeight="1" x14ac:dyDescent="0.25">
      <c r="A17" s="72" t="s">
        <v>3</v>
      </c>
      <c r="B17" s="72" t="s">
        <v>1314</v>
      </c>
      <c r="C17" s="5" t="s">
        <v>4</v>
      </c>
      <c r="D17" s="65">
        <v>24848.930000000004</v>
      </c>
      <c r="E17" s="65">
        <v>816.61</v>
      </c>
      <c r="F17" s="65">
        <v>13563.55</v>
      </c>
      <c r="G17" s="65">
        <v>5455.18</v>
      </c>
      <c r="H17" s="33">
        <v>2.9000000000000004</v>
      </c>
      <c r="I17" s="33">
        <v>4.1500000000000004</v>
      </c>
      <c r="J17" s="33">
        <v>2003.02</v>
      </c>
      <c r="K17" s="33">
        <v>3003.52</v>
      </c>
    </row>
    <row r="18" spans="1:11" ht="30" customHeight="1" x14ac:dyDescent="0.25">
      <c r="A18" s="72"/>
      <c r="B18" s="72"/>
      <c r="C18" s="72" t="s">
        <v>5</v>
      </c>
      <c r="D18" s="33"/>
      <c r="E18" s="33"/>
      <c r="F18" s="33"/>
      <c r="G18" s="33"/>
      <c r="H18" s="33"/>
      <c r="I18" s="33"/>
      <c r="J18" s="13"/>
      <c r="K18" s="13"/>
    </row>
    <row r="19" spans="1:11" ht="58.5" customHeight="1" x14ac:dyDescent="0.25">
      <c r="A19" s="72"/>
      <c r="B19" s="72"/>
      <c r="C19" s="6" t="s">
        <v>6</v>
      </c>
      <c r="D19" s="33">
        <v>180.09000000000003</v>
      </c>
      <c r="E19" s="33">
        <v>30.35</v>
      </c>
      <c r="F19" s="33">
        <v>83.33</v>
      </c>
      <c r="G19" s="33">
        <v>65.400000000000006</v>
      </c>
      <c r="H19" s="33">
        <v>0.4</v>
      </c>
      <c r="I19" s="33">
        <v>0.34</v>
      </c>
      <c r="J19" s="33">
        <v>0.19</v>
      </c>
      <c r="K19" s="33">
        <v>0.08</v>
      </c>
    </row>
    <row r="20" spans="1:11" ht="58.5" customHeight="1" x14ac:dyDescent="0.25">
      <c r="A20" s="72"/>
      <c r="B20" s="72"/>
      <c r="C20" s="6" t="s">
        <v>7</v>
      </c>
      <c r="D20" s="33">
        <v>237.32000000000002</v>
      </c>
      <c r="E20" s="33">
        <v>26.53</v>
      </c>
      <c r="F20" s="33">
        <v>108.5</v>
      </c>
      <c r="G20" s="33">
        <v>99.51</v>
      </c>
      <c r="H20" s="33">
        <v>0.95000000000000007</v>
      </c>
      <c r="I20" s="33">
        <v>1.28</v>
      </c>
      <c r="J20" s="33">
        <v>0.47</v>
      </c>
      <c r="K20" s="33">
        <v>0.08</v>
      </c>
    </row>
    <row r="21" spans="1:11" ht="58.5" customHeight="1" x14ac:dyDescent="0.25">
      <c r="A21" s="72"/>
      <c r="B21" s="72"/>
      <c r="C21" s="6" t="s">
        <v>8</v>
      </c>
      <c r="D21" s="33">
        <v>179.79</v>
      </c>
      <c r="E21" s="33">
        <v>10.45</v>
      </c>
      <c r="F21" s="33">
        <v>88.39</v>
      </c>
      <c r="G21" s="33">
        <v>79.510000000000005</v>
      </c>
      <c r="H21" s="33">
        <v>0.56000000000000005</v>
      </c>
      <c r="I21" s="33">
        <v>0.28999999999999998</v>
      </c>
      <c r="J21" s="33">
        <v>0.42</v>
      </c>
      <c r="K21" s="33">
        <v>0.17</v>
      </c>
    </row>
    <row r="22" spans="1:11" ht="58.5" customHeight="1" x14ac:dyDescent="0.25">
      <c r="A22" s="72"/>
      <c r="B22" s="72"/>
      <c r="C22" s="6" t="s">
        <v>9</v>
      </c>
      <c r="D22" s="33">
        <v>168.05999999999997</v>
      </c>
      <c r="E22" s="33">
        <v>16.41</v>
      </c>
      <c r="F22" s="33">
        <v>84.32</v>
      </c>
      <c r="G22" s="33">
        <v>66.5</v>
      </c>
      <c r="H22" s="33">
        <v>0.17</v>
      </c>
      <c r="I22" s="33">
        <v>0</v>
      </c>
      <c r="J22" s="33">
        <v>0.26</v>
      </c>
      <c r="K22" s="33">
        <v>0.4</v>
      </c>
    </row>
    <row r="23" spans="1:11" ht="58.5" customHeight="1" x14ac:dyDescent="0.25">
      <c r="A23" s="72"/>
      <c r="B23" s="72"/>
      <c r="C23" s="6" t="s">
        <v>10</v>
      </c>
      <c r="D23" s="33">
        <v>5191.3500000000004</v>
      </c>
      <c r="E23" s="33">
        <v>30.46</v>
      </c>
      <c r="F23" s="33">
        <v>84.37</v>
      </c>
      <c r="G23" s="33">
        <v>75.400000000000006</v>
      </c>
      <c r="H23" s="33">
        <v>0.33</v>
      </c>
      <c r="I23" s="33">
        <v>0.34</v>
      </c>
      <c r="J23" s="33">
        <v>2000.22</v>
      </c>
      <c r="K23" s="33">
        <v>3000.23</v>
      </c>
    </row>
    <row r="24" spans="1:11" ht="58.5" customHeight="1" x14ac:dyDescent="0.25">
      <c r="A24" s="72"/>
      <c r="B24" s="72"/>
      <c r="C24" s="6" t="s">
        <v>11</v>
      </c>
      <c r="D24" s="33">
        <v>208.8</v>
      </c>
      <c r="E24" s="33">
        <v>52.400000000000006</v>
      </c>
      <c r="F24" s="33">
        <v>87.34</v>
      </c>
      <c r="G24" s="33">
        <v>66.510000000000005</v>
      </c>
      <c r="H24" s="33">
        <v>0.02</v>
      </c>
      <c r="I24" s="33">
        <v>0</v>
      </c>
      <c r="J24" s="33">
        <v>0.47</v>
      </c>
      <c r="K24" s="33">
        <v>2.06</v>
      </c>
    </row>
    <row r="25" spans="1:11" ht="58.5" customHeight="1" x14ac:dyDescent="0.25">
      <c r="A25" s="72"/>
      <c r="B25" s="72"/>
      <c r="C25" s="34" t="s">
        <v>18</v>
      </c>
      <c r="D25" s="33">
        <v>18582.820000000003</v>
      </c>
      <c r="E25" s="65">
        <v>550.01</v>
      </c>
      <c r="F25" s="65">
        <v>13027.3</v>
      </c>
      <c r="G25" s="33">
        <v>5002.3500000000004</v>
      </c>
      <c r="H25" s="33">
        <v>0.47000000000000003</v>
      </c>
      <c r="I25" s="33">
        <v>1.9</v>
      </c>
      <c r="J25" s="33">
        <v>0.79</v>
      </c>
      <c r="K25" s="33">
        <v>0</v>
      </c>
    </row>
    <row r="26" spans="1:11" ht="58.5" customHeight="1" x14ac:dyDescent="0.25">
      <c r="A26" s="129"/>
      <c r="B26" s="129"/>
      <c r="C26" s="130" t="s">
        <v>1312</v>
      </c>
      <c r="D26" s="33">
        <v>0.7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0.2</v>
      </c>
      <c r="K26" s="65">
        <v>0.5</v>
      </c>
    </row>
    <row r="27" spans="1:11" ht="58.5" customHeight="1" x14ac:dyDescent="0.25">
      <c r="A27" s="72"/>
      <c r="B27" s="72"/>
      <c r="C27" s="6" t="s">
        <v>648</v>
      </c>
      <c r="D27" s="33">
        <v>100</v>
      </c>
      <c r="E27" s="33">
        <v>100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1:11" ht="58.5" customHeight="1" x14ac:dyDescent="0.25">
      <c r="A28" s="72" t="s">
        <v>12</v>
      </c>
      <c r="B28" s="72" t="s">
        <v>13</v>
      </c>
      <c r="C28" s="7" t="s">
        <v>4</v>
      </c>
      <c r="D28" s="33">
        <v>1253.7</v>
      </c>
      <c r="E28" s="33">
        <v>266.44</v>
      </c>
      <c r="F28" s="33">
        <v>529.22</v>
      </c>
      <c r="G28" s="33">
        <v>452.79999999999995</v>
      </c>
      <c r="H28" s="33">
        <v>2.25</v>
      </c>
      <c r="I28" s="33">
        <v>2.25</v>
      </c>
      <c r="J28" s="33">
        <v>0.74</v>
      </c>
      <c r="K28" s="33">
        <v>0</v>
      </c>
    </row>
    <row r="29" spans="1:11" ht="30" customHeight="1" x14ac:dyDescent="0.25">
      <c r="A29" s="72"/>
      <c r="B29" s="72"/>
      <c r="C29" s="72" t="s">
        <v>5</v>
      </c>
      <c r="D29" s="33"/>
      <c r="E29" s="33"/>
      <c r="F29" s="33"/>
      <c r="G29" s="33"/>
      <c r="H29" s="33"/>
      <c r="I29" s="33"/>
      <c r="J29" s="13"/>
      <c r="K29" s="13"/>
    </row>
    <row r="30" spans="1:11" ht="57" customHeight="1" x14ac:dyDescent="0.25">
      <c r="A30" s="72"/>
      <c r="B30" s="72"/>
      <c r="C30" s="6" t="s">
        <v>6</v>
      </c>
      <c r="D30" s="33">
        <v>179.82000000000002</v>
      </c>
      <c r="E30" s="33">
        <v>30.35</v>
      </c>
      <c r="F30" s="33">
        <v>83.33</v>
      </c>
      <c r="G30" s="33">
        <v>65.400000000000006</v>
      </c>
      <c r="H30" s="33">
        <v>0.4</v>
      </c>
      <c r="I30" s="33">
        <v>0.34</v>
      </c>
      <c r="J30" s="33">
        <v>0</v>
      </c>
      <c r="K30" s="33">
        <v>0</v>
      </c>
    </row>
    <row r="31" spans="1:11" ht="57" customHeight="1" x14ac:dyDescent="0.25">
      <c r="A31" s="72"/>
      <c r="B31" s="72"/>
      <c r="C31" s="6" t="s">
        <v>7</v>
      </c>
      <c r="D31" s="33">
        <v>237.08</v>
      </c>
      <c r="E31" s="33">
        <v>26.53</v>
      </c>
      <c r="F31" s="33">
        <v>108.5</v>
      </c>
      <c r="G31" s="33">
        <v>99.5</v>
      </c>
      <c r="H31" s="33">
        <v>0.9</v>
      </c>
      <c r="I31" s="33">
        <v>1.28</v>
      </c>
      <c r="J31" s="33">
        <v>0.37</v>
      </c>
      <c r="K31" s="33">
        <v>0</v>
      </c>
    </row>
    <row r="32" spans="1:11" ht="57" customHeight="1" x14ac:dyDescent="0.25">
      <c r="A32" s="72"/>
      <c r="B32" s="72"/>
      <c r="C32" s="6" t="s">
        <v>8</v>
      </c>
      <c r="D32" s="33">
        <v>179.41</v>
      </c>
      <c r="E32" s="33">
        <v>10.43</v>
      </c>
      <c r="F32" s="33">
        <v>88.39</v>
      </c>
      <c r="G32" s="33">
        <v>79.5</v>
      </c>
      <c r="H32" s="33">
        <v>0.43</v>
      </c>
      <c r="I32" s="33">
        <v>0.28999999999999998</v>
      </c>
      <c r="J32" s="33">
        <v>0.37</v>
      </c>
      <c r="K32" s="33">
        <v>0</v>
      </c>
    </row>
    <row r="33" spans="1:11" ht="57" customHeight="1" x14ac:dyDescent="0.25">
      <c r="A33" s="72"/>
      <c r="B33" s="72"/>
      <c r="C33" s="6" t="s">
        <v>9</v>
      </c>
      <c r="D33" s="33">
        <v>167.33999999999997</v>
      </c>
      <c r="E33" s="33">
        <v>16.350000000000001</v>
      </c>
      <c r="F33" s="33">
        <v>84.32</v>
      </c>
      <c r="G33" s="33">
        <v>66.5</v>
      </c>
      <c r="H33" s="33">
        <v>0.17</v>
      </c>
      <c r="I33" s="33">
        <v>0</v>
      </c>
      <c r="J33" s="33">
        <v>0</v>
      </c>
      <c r="K33" s="33">
        <v>0</v>
      </c>
    </row>
    <row r="34" spans="1:11" ht="57" customHeight="1" x14ac:dyDescent="0.25">
      <c r="A34" s="72"/>
      <c r="B34" s="72"/>
      <c r="C34" s="6" t="s">
        <v>10</v>
      </c>
      <c r="D34" s="33">
        <v>190.88000000000002</v>
      </c>
      <c r="E34" s="33">
        <v>30.44</v>
      </c>
      <c r="F34" s="33">
        <v>84.37</v>
      </c>
      <c r="G34" s="33">
        <v>75.400000000000006</v>
      </c>
      <c r="H34" s="33">
        <v>0.33</v>
      </c>
      <c r="I34" s="33">
        <v>0.34</v>
      </c>
      <c r="J34" s="33">
        <v>0</v>
      </c>
      <c r="K34" s="33">
        <v>0</v>
      </c>
    </row>
    <row r="35" spans="1:11" ht="57" customHeight="1" x14ac:dyDescent="0.25">
      <c r="A35" s="72"/>
      <c r="B35" s="72"/>
      <c r="C35" s="6" t="s">
        <v>11</v>
      </c>
      <c r="D35" s="33">
        <v>199.17000000000002</v>
      </c>
      <c r="E35" s="33">
        <v>52.34</v>
      </c>
      <c r="F35" s="33">
        <v>80.31</v>
      </c>
      <c r="G35" s="33">
        <v>66.5</v>
      </c>
      <c r="H35" s="33">
        <v>0.02</v>
      </c>
      <c r="I35" s="33">
        <v>0</v>
      </c>
      <c r="J35" s="33">
        <v>0</v>
      </c>
      <c r="K35" s="33">
        <v>0</v>
      </c>
    </row>
    <row r="36" spans="1:11" ht="57" customHeight="1" x14ac:dyDescent="0.25">
      <c r="A36" s="72"/>
      <c r="B36" s="72"/>
      <c r="C36" s="6" t="s">
        <v>648</v>
      </c>
      <c r="D36" s="33">
        <v>100</v>
      </c>
      <c r="E36" s="33">
        <v>100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</row>
    <row r="37" spans="1:11" ht="52.5" customHeight="1" x14ac:dyDescent="0.25">
      <c r="A37" s="72" t="s">
        <v>14</v>
      </c>
      <c r="B37" s="72" t="s">
        <v>15</v>
      </c>
      <c r="C37" s="7" t="s">
        <v>4</v>
      </c>
      <c r="D37" s="65">
        <v>23594.510000000002</v>
      </c>
      <c r="E37" s="65">
        <v>550.16999999999996</v>
      </c>
      <c r="F37" s="65">
        <v>13034.33</v>
      </c>
      <c r="G37" s="33">
        <v>5002.38</v>
      </c>
      <c r="H37" s="33">
        <v>0.65</v>
      </c>
      <c r="I37" s="33">
        <v>1.9</v>
      </c>
      <c r="J37" s="33">
        <v>2002.06</v>
      </c>
      <c r="K37" s="33">
        <v>3003.02</v>
      </c>
    </row>
    <row r="38" spans="1:11" ht="34.5" customHeight="1" x14ac:dyDescent="0.25">
      <c r="A38" s="72"/>
      <c r="B38" s="72"/>
      <c r="C38" s="72" t="s">
        <v>5</v>
      </c>
      <c r="D38" s="33"/>
      <c r="E38" s="33"/>
      <c r="F38" s="33"/>
      <c r="G38" s="33"/>
      <c r="H38" s="33"/>
      <c r="I38" s="33"/>
      <c r="J38" s="13"/>
      <c r="K38" s="13"/>
    </row>
    <row r="39" spans="1:11" ht="56.25" x14ac:dyDescent="0.25">
      <c r="A39" s="72"/>
      <c r="B39" s="72"/>
      <c r="C39" s="6" t="s">
        <v>6</v>
      </c>
      <c r="D39" s="33">
        <v>0.27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0.19</v>
      </c>
      <c r="K39" s="33">
        <v>0.08</v>
      </c>
    </row>
    <row r="40" spans="1:11" ht="56.25" x14ac:dyDescent="0.25">
      <c r="A40" s="72"/>
      <c r="B40" s="72"/>
      <c r="C40" s="6" t="s">
        <v>7</v>
      </c>
      <c r="D40" s="33">
        <v>0.24</v>
      </c>
      <c r="E40" s="33">
        <v>0</v>
      </c>
      <c r="F40" s="33">
        <v>0</v>
      </c>
      <c r="G40" s="33">
        <v>0.01</v>
      </c>
      <c r="H40" s="33">
        <v>0.05</v>
      </c>
      <c r="I40" s="33">
        <v>0</v>
      </c>
      <c r="J40" s="33">
        <v>0.1</v>
      </c>
      <c r="K40" s="33">
        <v>0.08</v>
      </c>
    </row>
    <row r="41" spans="1:11" ht="54.75" customHeight="1" x14ac:dyDescent="0.25">
      <c r="A41" s="72"/>
      <c r="B41" s="72"/>
      <c r="C41" s="6" t="s">
        <v>8</v>
      </c>
      <c r="D41" s="33">
        <v>0.38</v>
      </c>
      <c r="E41" s="33">
        <v>0.02</v>
      </c>
      <c r="F41" s="33">
        <v>0</v>
      </c>
      <c r="G41" s="33">
        <v>0.01</v>
      </c>
      <c r="H41" s="33">
        <v>0.13</v>
      </c>
      <c r="I41" s="33">
        <v>0</v>
      </c>
      <c r="J41" s="33">
        <v>0.05</v>
      </c>
      <c r="K41" s="33">
        <v>0.17</v>
      </c>
    </row>
    <row r="42" spans="1:11" ht="54.75" customHeight="1" x14ac:dyDescent="0.25">
      <c r="A42" s="72"/>
      <c r="B42" s="72"/>
      <c r="C42" s="6" t="s">
        <v>9</v>
      </c>
      <c r="D42" s="33">
        <v>0.72</v>
      </c>
      <c r="E42" s="33">
        <v>0.06</v>
      </c>
      <c r="F42" s="33">
        <v>0</v>
      </c>
      <c r="G42" s="33">
        <v>0</v>
      </c>
      <c r="H42" s="33">
        <v>0</v>
      </c>
      <c r="I42" s="33">
        <v>0</v>
      </c>
      <c r="J42" s="33">
        <v>0.26</v>
      </c>
      <c r="K42" s="33">
        <v>0.4</v>
      </c>
    </row>
    <row r="43" spans="1:11" ht="54.75" customHeight="1" x14ac:dyDescent="0.25">
      <c r="A43" s="72"/>
      <c r="B43" s="72"/>
      <c r="C43" s="6" t="s">
        <v>10</v>
      </c>
      <c r="D43" s="33">
        <v>5000.47</v>
      </c>
      <c r="E43" s="33">
        <v>0.02</v>
      </c>
      <c r="F43" s="33">
        <v>0</v>
      </c>
      <c r="G43" s="33">
        <v>0</v>
      </c>
      <c r="H43" s="33">
        <v>0</v>
      </c>
      <c r="I43" s="33">
        <v>0</v>
      </c>
      <c r="J43" s="33">
        <v>2000.22</v>
      </c>
      <c r="K43" s="33">
        <v>3000.23</v>
      </c>
    </row>
    <row r="44" spans="1:11" ht="54.75" customHeight="1" x14ac:dyDescent="0.25">
      <c r="A44" s="72"/>
      <c r="B44" s="72"/>
      <c r="C44" s="6" t="s">
        <v>11</v>
      </c>
      <c r="D44" s="33">
        <v>9.629999999999999</v>
      </c>
      <c r="E44" s="33">
        <v>0.06</v>
      </c>
      <c r="F44" s="33">
        <v>7.03</v>
      </c>
      <c r="G44" s="33">
        <v>0.01</v>
      </c>
      <c r="H44" s="33">
        <v>0</v>
      </c>
      <c r="I44" s="33">
        <v>0</v>
      </c>
      <c r="J44" s="33">
        <v>0.47</v>
      </c>
      <c r="K44" s="33">
        <v>2.06</v>
      </c>
    </row>
    <row r="45" spans="1:11" ht="54.75" customHeight="1" x14ac:dyDescent="0.25">
      <c r="A45" s="72"/>
      <c r="B45" s="72"/>
      <c r="C45" s="6" t="s">
        <v>18</v>
      </c>
      <c r="D45" s="33">
        <v>18582.800000000003</v>
      </c>
      <c r="E45" s="33">
        <v>550.01</v>
      </c>
      <c r="F45" s="33">
        <v>13027.3</v>
      </c>
      <c r="G45" s="33">
        <v>5002.3500000000004</v>
      </c>
      <c r="H45" s="33">
        <v>0.47000000000000003</v>
      </c>
      <c r="I45" s="33">
        <v>1.9</v>
      </c>
      <c r="J45" s="33">
        <v>0.77</v>
      </c>
      <c r="K45" s="33">
        <v>0</v>
      </c>
    </row>
    <row r="46" spans="1:11" ht="118.5" customHeight="1" x14ac:dyDescent="0.25">
      <c r="A46" s="72" t="s">
        <v>16</v>
      </c>
      <c r="B46" s="72" t="s">
        <v>17</v>
      </c>
      <c r="C46" s="72" t="s">
        <v>4</v>
      </c>
      <c r="D46" s="156">
        <v>0.02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0.02</v>
      </c>
      <c r="K46" s="156">
        <v>0</v>
      </c>
    </row>
    <row r="47" spans="1:11" ht="30.75" customHeight="1" x14ac:dyDescent="0.25">
      <c r="A47" s="72"/>
      <c r="B47" s="72"/>
      <c r="C47" s="72" t="s">
        <v>5</v>
      </c>
      <c r="D47" s="156"/>
      <c r="E47" s="156"/>
      <c r="F47" s="156"/>
      <c r="G47" s="156"/>
      <c r="H47" s="156"/>
      <c r="I47" s="156"/>
      <c r="J47" s="13"/>
      <c r="K47" s="13"/>
    </row>
    <row r="48" spans="1:11" ht="53.25" customHeight="1" x14ac:dyDescent="0.25">
      <c r="A48" s="72"/>
      <c r="B48" s="72"/>
      <c r="C48" s="72" t="s">
        <v>18</v>
      </c>
      <c r="D48" s="156">
        <v>0.02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0.02</v>
      </c>
      <c r="K48" s="156">
        <v>0</v>
      </c>
    </row>
    <row r="49" spans="1:11" ht="34.5" customHeight="1" x14ac:dyDescent="0.25">
      <c r="A49" s="127" t="s">
        <v>1231</v>
      </c>
      <c r="B49" s="127" t="s">
        <v>1232</v>
      </c>
      <c r="C49" s="127" t="s">
        <v>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0.2</v>
      </c>
      <c r="K49" s="33">
        <v>0.5</v>
      </c>
    </row>
    <row r="50" spans="1:11" ht="30" customHeight="1" x14ac:dyDescent="0.25">
      <c r="A50" s="127"/>
      <c r="B50" s="34"/>
      <c r="C50" s="127" t="s">
        <v>5</v>
      </c>
      <c r="D50" s="156"/>
      <c r="E50" s="156"/>
      <c r="F50" s="156"/>
      <c r="G50" s="156"/>
      <c r="H50" s="156"/>
      <c r="I50" s="156"/>
      <c r="J50" s="156"/>
      <c r="K50" s="156"/>
    </row>
    <row r="51" spans="1:11" ht="56.25" customHeight="1" x14ac:dyDescent="0.25">
      <c r="A51" s="127"/>
      <c r="B51" s="6"/>
      <c r="C51" s="127" t="s">
        <v>1312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0.2</v>
      </c>
      <c r="K51" s="33">
        <v>0.5</v>
      </c>
    </row>
    <row r="52" spans="1:11" ht="32.25" customHeight="1" x14ac:dyDescent="0.25">
      <c r="A52" s="167" t="s">
        <v>1181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</row>
    <row r="53" spans="1:11" ht="32.25" customHeight="1" x14ac:dyDescent="0.25">
      <c r="A53" s="167" t="s">
        <v>1313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</row>
    <row r="54" spans="1:11" ht="32.25" customHeight="1" x14ac:dyDescent="0.25"/>
    <row r="55" spans="1:11" ht="42" customHeight="1" x14ac:dyDescent="0.35">
      <c r="A55" s="74" t="s">
        <v>828</v>
      </c>
      <c r="B55" s="74"/>
      <c r="C55" s="74"/>
      <c r="D55" s="74"/>
      <c r="E55" s="74"/>
      <c r="F55" s="74"/>
      <c r="G55" s="74"/>
      <c r="H55" s="74"/>
      <c r="I55" s="74"/>
    </row>
  </sheetData>
  <mergeCells count="15">
    <mergeCell ref="A52:K52"/>
    <mergeCell ref="A53:K53"/>
    <mergeCell ref="A14:A15"/>
    <mergeCell ref="B14:B15"/>
    <mergeCell ref="C14:C15"/>
    <mergeCell ref="D14:K14"/>
    <mergeCell ref="F6:K6"/>
    <mergeCell ref="A10:K10"/>
    <mergeCell ref="A11:K11"/>
    <mergeCell ref="A12:K12"/>
    <mergeCell ref="F1:K1"/>
    <mergeCell ref="F2:K2"/>
    <mergeCell ref="F3:K3"/>
    <mergeCell ref="F4:K4"/>
    <mergeCell ref="F5:K5"/>
  </mergeCells>
  <pageMargins left="1.1811023622047245" right="0.70866141732283472" top="0.98425196850393704" bottom="0.78740157480314965" header="0.31496062992125984" footer="0.31496062992125984"/>
  <pageSetup paperSize="9" scale="53" fitToHeight="3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1"/>
  <sheetViews>
    <sheetView view="pageBreakPreview" topLeftCell="B31" zoomScale="90" zoomScaleNormal="60" zoomScaleSheetLayoutView="90" workbookViewId="0">
      <selection activeCell="D20" sqref="D20:K44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7109375" customWidth="1"/>
    <col min="10" max="10" width="10.42578125" customWidth="1"/>
    <col min="11" max="11" width="11.28515625" customWidth="1"/>
    <col min="12" max="12" width="12.5703125" bestFit="1" customWidth="1"/>
    <col min="14" max="14" width="9.140625" customWidth="1"/>
  </cols>
  <sheetData>
    <row r="3" spans="1:11" ht="20.25" x14ac:dyDescent="0.25">
      <c r="F3" s="176" t="s">
        <v>56</v>
      </c>
      <c r="G3" s="176"/>
      <c r="H3" s="176"/>
      <c r="I3" s="176"/>
      <c r="J3" s="176"/>
      <c r="K3" s="176"/>
    </row>
    <row r="4" spans="1:11" ht="20.25" x14ac:dyDescent="0.25">
      <c r="F4" s="176" t="s">
        <v>21</v>
      </c>
      <c r="G4" s="176"/>
      <c r="H4" s="176"/>
      <c r="I4" s="176"/>
      <c r="J4" s="176"/>
      <c r="K4" s="176"/>
    </row>
    <row r="5" spans="1:11" ht="20.25" x14ac:dyDescent="0.25">
      <c r="F5" s="176" t="s">
        <v>22</v>
      </c>
      <c r="G5" s="176"/>
      <c r="H5" s="176"/>
      <c r="I5" s="176"/>
      <c r="J5" s="176"/>
      <c r="K5" s="176"/>
    </row>
    <row r="6" spans="1:11" ht="20.25" x14ac:dyDescent="0.25">
      <c r="F6" s="176" t="s">
        <v>23</v>
      </c>
      <c r="G6" s="176"/>
      <c r="H6" s="176"/>
      <c r="I6" s="176"/>
      <c r="J6" s="176"/>
      <c r="K6" s="176"/>
    </row>
    <row r="7" spans="1:11" ht="20.25" x14ac:dyDescent="0.25">
      <c r="F7" s="176" t="s">
        <v>24</v>
      </c>
      <c r="G7" s="176"/>
      <c r="H7" s="176"/>
      <c r="I7" s="176"/>
      <c r="J7" s="176"/>
      <c r="K7" s="176"/>
    </row>
    <row r="8" spans="1:11" ht="20.25" x14ac:dyDescent="0.3">
      <c r="F8" s="179" t="s">
        <v>25</v>
      </c>
      <c r="G8" s="179"/>
      <c r="H8" s="179"/>
      <c r="I8" s="179"/>
      <c r="J8" s="179"/>
      <c r="K8" s="179"/>
    </row>
    <row r="12" spans="1:11" ht="18.75" x14ac:dyDescent="0.25">
      <c r="A12" s="180" t="s">
        <v>533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</row>
    <row r="13" spans="1:11" ht="18.75" x14ac:dyDescent="0.25">
      <c r="A13" s="180" t="s">
        <v>53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</row>
    <row r="14" spans="1:11" ht="18.75" x14ac:dyDescent="0.25">
      <c r="A14" s="180" t="s">
        <v>54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</row>
    <row r="15" spans="1:11" ht="18.75" x14ac:dyDescent="0.25">
      <c r="A15" s="181" t="s">
        <v>1159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1" ht="18.75" x14ac:dyDescent="0.25">
      <c r="A16" s="38"/>
      <c r="B16" s="38"/>
      <c r="C16" s="38"/>
      <c r="D16" s="38"/>
      <c r="E16" s="38"/>
      <c r="F16" s="38"/>
      <c r="G16" s="38"/>
      <c r="H16" s="38"/>
      <c r="I16" s="38"/>
    </row>
    <row r="17" spans="1:12" ht="88.5" customHeight="1" x14ac:dyDescent="0.25">
      <c r="A17" s="177" t="s">
        <v>0</v>
      </c>
      <c r="B17" s="177" t="s">
        <v>1</v>
      </c>
      <c r="C17" s="177" t="s">
        <v>47</v>
      </c>
      <c r="D17" s="177" t="s">
        <v>1183</v>
      </c>
      <c r="E17" s="177"/>
      <c r="F17" s="177"/>
      <c r="G17" s="177"/>
      <c r="H17" s="177"/>
      <c r="I17" s="177"/>
      <c r="J17" s="177"/>
      <c r="K17" s="177"/>
    </row>
    <row r="18" spans="1:12" ht="15.75" x14ac:dyDescent="0.25">
      <c r="A18" s="177"/>
      <c r="B18" s="177"/>
      <c r="C18" s="177"/>
      <c r="D18" s="94" t="s">
        <v>532</v>
      </c>
      <c r="E18" s="94">
        <v>2018</v>
      </c>
      <c r="F18" s="94">
        <v>2019</v>
      </c>
      <c r="G18" s="94" t="s">
        <v>1227</v>
      </c>
      <c r="H18" s="94" t="s">
        <v>1228</v>
      </c>
      <c r="I18" s="94" t="s">
        <v>1229</v>
      </c>
      <c r="J18" s="94" t="s">
        <v>1184</v>
      </c>
      <c r="K18" s="94" t="s">
        <v>1185</v>
      </c>
    </row>
    <row r="19" spans="1:12" ht="15.75" x14ac:dyDescent="0.25">
      <c r="A19" s="37">
        <v>1</v>
      </c>
      <c r="B19" s="37">
        <v>2</v>
      </c>
      <c r="C19" s="37">
        <v>3</v>
      </c>
      <c r="D19" s="37">
        <v>4</v>
      </c>
      <c r="E19" s="37">
        <v>5</v>
      </c>
      <c r="F19" s="37">
        <v>6</v>
      </c>
      <c r="G19" s="37">
        <v>7</v>
      </c>
      <c r="H19" s="37">
        <v>8</v>
      </c>
      <c r="I19" s="37">
        <v>9</v>
      </c>
      <c r="J19" s="73">
        <v>10</v>
      </c>
      <c r="K19" s="73">
        <v>11</v>
      </c>
    </row>
    <row r="20" spans="1:12" ht="111.75" customHeight="1" x14ac:dyDescent="0.25">
      <c r="A20" s="10" t="s">
        <v>3</v>
      </c>
      <c r="B20" s="37" t="s">
        <v>19</v>
      </c>
      <c r="C20" s="10" t="s">
        <v>48</v>
      </c>
      <c r="D20" s="35">
        <v>2851170.5700000003</v>
      </c>
      <c r="E20" s="35">
        <v>498527.99</v>
      </c>
      <c r="F20" s="35">
        <v>518969.97</v>
      </c>
      <c r="G20" s="35">
        <v>469724.08</v>
      </c>
      <c r="H20" s="35">
        <v>289504.20000000007</v>
      </c>
      <c r="I20" s="35">
        <v>415004.15</v>
      </c>
      <c r="J20" s="35">
        <v>304304.59999999998</v>
      </c>
      <c r="K20" s="35">
        <v>355135.58</v>
      </c>
      <c r="L20" s="124"/>
    </row>
    <row r="21" spans="1:12" ht="20.25" customHeight="1" x14ac:dyDescent="0.25">
      <c r="A21" s="10"/>
      <c r="B21" s="10"/>
      <c r="C21" s="10" t="s">
        <v>49</v>
      </c>
      <c r="D21" s="35">
        <v>2494071.65</v>
      </c>
      <c r="E21" s="35">
        <v>293720.33999999997</v>
      </c>
      <c r="F21" s="35">
        <v>472180.08999999997</v>
      </c>
      <c r="G21" s="35">
        <v>396674.99</v>
      </c>
      <c r="H21" s="35">
        <v>283711.27</v>
      </c>
      <c r="I21" s="35">
        <v>406700</v>
      </c>
      <c r="J21" s="35">
        <v>295995.53999999998</v>
      </c>
      <c r="K21" s="35">
        <v>345089.42</v>
      </c>
      <c r="L21" s="124"/>
    </row>
    <row r="22" spans="1:12" ht="30.75" customHeight="1" x14ac:dyDescent="0.25">
      <c r="A22" s="10"/>
      <c r="B22" s="10"/>
      <c r="C22" s="10" t="s">
        <v>50</v>
      </c>
      <c r="D22" s="35">
        <v>239625.45</v>
      </c>
      <c r="E22" s="35">
        <v>113666.5</v>
      </c>
      <c r="F22" s="35">
        <v>33226.329999999994</v>
      </c>
      <c r="G22" s="35">
        <v>65293.91</v>
      </c>
      <c r="H22" s="35">
        <v>5790.03</v>
      </c>
      <c r="I22" s="35">
        <v>8300</v>
      </c>
      <c r="J22" s="35">
        <v>6306.0400000000009</v>
      </c>
      <c r="K22" s="35">
        <v>7042.64</v>
      </c>
      <c r="L22" s="124"/>
    </row>
    <row r="23" spans="1:12" ht="25.5" x14ac:dyDescent="0.25">
      <c r="A23" s="10"/>
      <c r="B23" s="10"/>
      <c r="C23" s="10" t="s">
        <v>51</v>
      </c>
      <c r="D23" s="35">
        <v>24848.930000000004</v>
      </c>
      <c r="E23" s="35">
        <v>816.6099999999999</v>
      </c>
      <c r="F23" s="35">
        <v>13563.55</v>
      </c>
      <c r="G23" s="35">
        <v>5455.18</v>
      </c>
      <c r="H23" s="35">
        <v>2.9</v>
      </c>
      <c r="I23" s="35">
        <v>4.1500000000000004</v>
      </c>
      <c r="J23" s="35">
        <v>2003.02</v>
      </c>
      <c r="K23" s="35">
        <v>3003.52</v>
      </c>
      <c r="L23" s="124"/>
    </row>
    <row r="24" spans="1:12" x14ac:dyDescent="0.25">
      <c r="A24" s="10"/>
      <c r="B24" s="10"/>
      <c r="C24" s="10" t="s">
        <v>52</v>
      </c>
      <c r="D24" s="35">
        <v>92624.540000000008</v>
      </c>
      <c r="E24" s="35">
        <v>90324.540000000008</v>
      </c>
      <c r="F24" s="35">
        <v>0</v>
      </c>
      <c r="G24" s="35">
        <v>2300</v>
      </c>
      <c r="H24" s="35">
        <v>0</v>
      </c>
      <c r="I24" s="35">
        <v>0</v>
      </c>
      <c r="J24" s="35">
        <v>0</v>
      </c>
      <c r="K24" s="35">
        <v>0</v>
      </c>
    </row>
    <row r="25" spans="1:12" ht="38.25" x14ac:dyDescent="0.25">
      <c r="A25" s="10" t="s">
        <v>12</v>
      </c>
      <c r="B25" s="10" t="s">
        <v>13</v>
      </c>
      <c r="C25" s="10" t="s">
        <v>48</v>
      </c>
      <c r="D25" s="35">
        <v>1299766.5699999998</v>
      </c>
      <c r="E25" s="35">
        <v>328431.73</v>
      </c>
      <c r="F25" s="35">
        <v>222052.95</v>
      </c>
      <c r="G25" s="35">
        <v>225452.79999999999</v>
      </c>
      <c r="H25" s="35">
        <v>225002.25</v>
      </c>
      <c r="I25" s="35">
        <v>225002.25</v>
      </c>
      <c r="J25" s="35">
        <v>73824.59</v>
      </c>
      <c r="K25" s="35">
        <v>0</v>
      </c>
    </row>
    <row r="26" spans="1:12" x14ac:dyDescent="0.25">
      <c r="A26" s="10"/>
      <c r="B26" s="10"/>
      <c r="C26" s="10" t="s">
        <v>49</v>
      </c>
      <c r="D26" s="35">
        <v>1158499.8999999999</v>
      </c>
      <c r="E26" s="35">
        <v>207559.27</v>
      </c>
      <c r="F26" s="35">
        <v>217093.26</v>
      </c>
      <c r="G26" s="35">
        <v>220500</v>
      </c>
      <c r="H26" s="35">
        <v>220500</v>
      </c>
      <c r="I26" s="35">
        <v>220500</v>
      </c>
      <c r="J26" s="35">
        <v>72347.37</v>
      </c>
      <c r="K26" s="35">
        <v>0</v>
      </c>
    </row>
    <row r="27" spans="1:12" ht="34.5" customHeight="1" x14ac:dyDescent="0.25">
      <c r="A27" s="10"/>
      <c r="B27" s="10"/>
      <c r="C27" s="10" t="s">
        <v>50</v>
      </c>
      <c r="D27" s="35">
        <v>56035.090000000004</v>
      </c>
      <c r="E27" s="35">
        <v>36628.14</v>
      </c>
      <c r="F27" s="35">
        <v>4430.47</v>
      </c>
      <c r="G27" s="35">
        <v>4500</v>
      </c>
      <c r="H27" s="35">
        <v>4500</v>
      </c>
      <c r="I27" s="35">
        <v>4500</v>
      </c>
      <c r="J27" s="35">
        <v>1476.48</v>
      </c>
      <c r="K27" s="35">
        <v>0</v>
      </c>
    </row>
    <row r="28" spans="1:12" ht="25.5" x14ac:dyDescent="0.25">
      <c r="A28" s="10"/>
      <c r="B28" s="10"/>
      <c r="C28" s="10" t="s">
        <v>51</v>
      </c>
      <c r="D28" s="35">
        <v>1253.7</v>
      </c>
      <c r="E28" s="35">
        <v>266.44</v>
      </c>
      <c r="F28" s="35">
        <v>529.22</v>
      </c>
      <c r="G28" s="35">
        <v>452.8</v>
      </c>
      <c r="H28" s="35">
        <v>2.25</v>
      </c>
      <c r="I28" s="35">
        <v>2.25</v>
      </c>
      <c r="J28" s="35">
        <v>0.74</v>
      </c>
      <c r="K28" s="35">
        <v>0</v>
      </c>
    </row>
    <row r="29" spans="1:12" x14ac:dyDescent="0.25">
      <c r="A29" s="10"/>
      <c r="B29" s="10"/>
      <c r="C29" s="10" t="s">
        <v>52</v>
      </c>
      <c r="D29" s="35">
        <v>83977.88</v>
      </c>
      <c r="E29" s="35">
        <v>83977.88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</row>
    <row r="30" spans="1:12" ht="25.5" x14ac:dyDescent="0.25">
      <c r="A30" s="10" t="s">
        <v>14</v>
      </c>
      <c r="B30" s="10" t="s">
        <v>15</v>
      </c>
      <c r="C30" s="10" t="s">
        <v>48</v>
      </c>
      <c r="D30" s="36">
        <v>1479403.3</v>
      </c>
      <c r="E30" s="35">
        <v>170096.26</v>
      </c>
      <c r="F30" s="35">
        <v>296917.02</v>
      </c>
      <c r="G30" s="35">
        <v>244271.28</v>
      </c>
      <c r="H30" s="35">
        <v>64501.95</v>
      </c>
      <c r="I30" s="35">
        <v>190001.9</v>
      </c>
      <c r="J30" s="35">
        <v>208479.81</v>
      </c>
      <c r="K30" s="35">
        <v>305135.08</v>
      </c>
    </row>
    <row r="31" spans="1:12" x14ac:dyDescent="0.25">
      <c r="A31" s="10"/>
      <c r="B31" s="10"/>
      <c r="C31" s="10" t="s">
        <v>49</v>
      </c>
      <c r="D31" s="35">
        <v>1265271.77</v>
      </c>
      <c r="E31" s="35">
        <v>86161.07</v>
      </c>
      <c r="F31" s="35">
        <v>255086.83</v>
      </c>
      <c r="G31" s="35">
        <v>176174.99</v>
      </c>
      <c r="H31" s="35">
        <v>63211.27</v>
      </c>
      <c r="I31" s="35">
        <v>186200</v>
      </c>
      <c r="J31" s="35">
        <v>202348.19</v>
      </c>
      <c r="K31" s="35">
        <v>296089.42</v>
      </c>
    </row>
    <row r="32" spans="1:12" ht="30.75" customHeight="1" x14ac:dyDescent="0.25">
      <c r="A32" s="10"/>
      <c r="B32" s="10"/>
      <c r="C32" s="10" t="s">
        <v>50</v>
      </c>
      <c r="D32" s="35">
        <v>181890.36000000002</v>
      </c>
      <c r="E32" s="35">
        <v>77038.36</v>
      </c>
      <c r="F32" s="35">
        <v>28795.859999999997</v>
      </c>
      <c r="G32" s="35">
        <v>60793.91</v>
      </c>
      <c r="H32" s="35">
        <v>1290.03</v>
      </c>
      <c r="I32" s="35">
        <v>3800</v>
      </c>
      <c r="J32" s="35">
        <v>4129.5600000000004</v>
      </c>
      <c r="K32" s="35">
        <v>6042.64</v>
      </c>
    </row>
    <row r="33" spans="1:11" ht="25.5" x14ac:dyDescent="0.25">
      <c r="A33" s="10"/>
      <c r="B33" s="10"/>
      <c r="C33" s="10" t="s">
        <v>51</v>
      </c>
      <c r="D33" s="35">
        <v>23594.510000000006</v>
      </c>
      <c r="E33" s="35">
        <v>550.16999999999996</v>
      </c>
      <c r="F33" s="35">
        <v>13034.33</v>
      </c>
      <c r="G33" s="35">
        <v>5002.38</v>
      </c>
      <c r="H33" s="35">
        <v>0.65</v>
      </c>
      <c r="I33" s="35">
        <v>1.9</v>
      </c>
      <c r="J33" s="35">
        <v>2002.06</v>
      </c>
      <c r="K33" s="35">
        <v>3003.02</v>
      </c>
    </row>
    <row r="34" spans="1:11" x14ac:dyDescent="0.25">
      <c r="A34" s="10"/>
      <c r="B34" s="10"/>
      <c r="C34" s="10" t="s">
        <v>52</v>
      </c>
      <c r="D34" s="35">
        <v>8646.66</v>
      </c>
      <c r="E34" s="35">
        <v>6346.66</v>
      </c>
      <c r="F34" s="35">
        <v>0</v>
      </c>
      <c r="G34" s="35">
        <v>2300</v>
      </c>
      <c r="H34" s="35">
        <v>0</v>
      </c>
      <c r="I34" s="35">
        <v>0</v>
      </c>
      <c r="J34" s="35">
        <v>0</v>
      </c>
      <c r="K34" s="35">
        <v>0</v>
      </c>
    </row>
    <row r="35" spans="1:11" ht="101.25" customHeight="1" x14ac:dyDescent="0.25">
      <c r="A35" s="10" t="s">
        <v>16</v>
      </c>
      <c r="B35" s="10" t="s">
        <v>17</v>
      </c>
      <c r="C35" s="10" t="s">
        <v>48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2000</v>
      </c>
      <c r="K35" s="36">
        <v>0</v>
      </c>
    </row>
    <row r="36" spans="1:11" ht="33.75" customHeight="1" x14ac:dyDescent="0.25">
      <c r="A36" s="10"/>
      <c r="B36" s="10"/>
      <c r="C36" s="10" t="s">
        <v>49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1699.98</v>
      </c>
      <c r="K36" s="35">
        <v>0</v>
      </c>
    </row>
    <row r="37" spans="1:11" ht="36.75" customHeight="1" x14ac:dyDescent="0.25">
      <c r="A37" s="10"/>
      <c r="B37" s="10"/>
      <c r="C37" s="10" t="s">
        <v>50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300</v>
      </c>
      <c r="K37" s="35">
        <v>0</v>
      </c>
    </row>
    <row r="38" spans="1:11" ht="36" customHeight="1" x14ac:dyDescent="0.25">
      <c r="A38" s="10"/>
      <c r="B38" s="10"/>
      <c r="C38" s="10" t="s">
        <v>51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0.02</v>
      </c>
      <c r="K38" s="35">
        <v>0</v>
      </c>
    </row>
    <row r="39" spans="1:11" x14ac:dyDescent="0.25">
      <c r="A39" s="10"/>
      <c r="B39" s="10"/>
      <c r="C39" s="10" t="s">
        <v>52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</row>
    <row r="40" spans="1:11" ht="25.5" x14ac:dyDescent="0.25">
      <c r="A40" s="10" t="s">
        <v>1231</v>
      </c>
      <c r="B40" s="10" t="s">
        <v>1232</v>
      </c>
      <c r="C40" s="10" t="s">
        <v>48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20000.2</v>
      </c>
      <c r="K40" s="35">
        <v>50000.5</v>
      </c>
    </row>
    <row r="41" spans="1:11" x14ac:dyDescent="0.25">
      <c r="A41" s="10"/>
      <c r="B41" s="10"/>
      <c r="C41" s="10" t="s">
        <v>49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19600</v>
      </c>
      <c r="K41" s="35">
        <v>49000</v>
      </c>
    </row>
    <row r="42" spans="1:11" x14ac:dyDescent="0.25">
      <c r="A42" s="10"/>
      <c r="B42" s="10"/>
      <c r="C42" s="10" t="s">
        <v>50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400</v>
      </c>
      <c r="K42" s="35">
        <v>1000</v>
      </c>
    </row>
    <row r="43" spans="1:11" ht="25.5" x14ac:dyDescent="0.25">
      <c r="A43" s="10"/>
      <c r="B43" s="103"/>
      <c r="C43" s="10" t="s">
        <v>51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0.2</v>
      </c>
      <c r="K43" s="35">
        <v>0.5</v>
      </c>
    </row>
    <row r="44" spans="1:11" x14ac:dyDescent="0.25">
      <c r="A44" s="10"/>
      <c r="B44" s="104"/>
      <c r="C44" s="10" t="s">
        <v>52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</row>
    <row r="45" spans="1:11" x14ac:dyDescent="0.25">
      <c r="A45" s="95"/>
      <c r="B45" s="95"/>
      <c r="C45" s="95"/>
      <c r="D45" s="96"/>
      <c r="E45" s="96"/>
      <c r="F45" s="96"/>
      <c r="G45" s="96"/>
      <c r="H45" s="96"/>
      <c r="I45" s="96"/>
      <c r="J45" s="96"/>
      <c r="K45" s="96"/>
    </row>
    <row r="46" spans="1:11" x14ac:dyDescent="0.25">
      <c r="A46" s="95"/>
      <c r="B46" s="95"/>
      <c r="C46" s="95"/>
      <c r="D46" s="96"/>
      <c r="E46" s="96"/>
      <c r="F46" s="96"/>
      <c r="G46" s="96"/>
      <c r="H46" s="96"/>
      <c r="I46" s="96"/>
      <c r="J46" s="96"/>
      <c r="K46" s="96"/>
    </row>
    <row r="47" spans="1:11" x14ac:dyDescent="0.25">
      <c r="A47" s="182" t="s">
        <v>1182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</row>
    <row r="48" spans="1:11" ht="30.75" customHeight="1" x14ac:dyDescent="0.25">
      <c r="A48" s="182" t="s">
        <v>1230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51" spans="1:11" ht="18.75" x14ac:dyDescent="0.3">
      <c r="A51" s="178" t="s">
        <v>829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</sheetData>
  <mergeCells count="17">
    <mergeCell ref="D17:K17"/>
    <mergeCell ref="A51:K51"/>
    <mergeCell ref="F8:K8"/>
    <mergeCell ref="A17:A18"/>
    <mergeCell ref="B17:B18"/>
    <mergeCell ref="C17:C18"/>
    <mergeCell ref="A12:K12"/>
    <mergeCell ref="A13:K13"/>
    <mergeCell ref="A14:K14"/>
    <mergeCell ref="A15:K15"/>
    <mergeCell ref="A47:K47"/>
    <mergeCell ref="A48:K48"/>
    <mergeCell ref="F3:K3"/>
    <mergeCell ref="F4:K4"/>
    <mergeCell ref="F5:K5"/>
    <mergeCell ref="F6:K6"/>
    <mergeCell ref="F7:K7"/>
  </mergeCells>
  <pageMargins left="0.98425196850393704" right="0.59055118110236227" top="1.3779527559055118" bottom="0.78740157480314965" header="0.31496062992125984" footer="0.31496062992125984"/>
  <pageSetup paperSize="9" scale="77" orientation="landscape" r:id="rId1"/>
  <rowBreaks count="2" manualBreakCount="2">
    <brk id="20" max="16383" man="1"/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198"/>
  <sheetViews>
    <sheetView showGridLines="0" view="pageBreakPreview" topLeftCell="A3" zoomScale="75" zoomScaleNormal="90" zoomScaleSheetLayoutView="75" workbookViewId="0">
      <selection activeCell="A3" sqref="A1:XFD1048576"/>
    </sheetView>
  </sheetViews>
  <sheetFormatPr defaultRowHeight="15.75" outlineLevelRow="1" x14ac:dyDescent="0.25"/>
  <cols>
    <col min="1" max="1" width="6.140625" style="136" customWidth="1"/>
    <col min="2" max="2" width="29.85546875" style="135" customWidth="1"/>
    <col min="3" max="3" width="56.7109375" style="134" customWidth="1"/>
    <col min="4" max="4" width="22.140625" style="134" customWidth="1"/>
    <col min="5" max="5" width="14.7109375" style="133" customWidth="1"/>
    <col min="6" max="6" width="21.140625" style="132" customWidth="1"/>
    <col min="7" max="7" width="13.85546875" style="131" customWidth="1"/>
    <col min="8" max="16384" width="9.140625" style="131"/>
  </cols>
  <sheetData>
    <row r="1" spans="1:6" x14ac:dyDescent="0.25">
      <c r="A1" s="152"/>
      <c r="B1" s="152"/>
      <c r="C1" s="154"/>
      <c r="D1" s="153"/>
      <c r="E1" s="152"/>
      <c r="F1" s="152"/>
    </row>
    <row r="2" spans="1:6" x14ac:dyDescent="0.25">
      <c r="A2" s="152"/>
      <c r="B2" s="152"/>
      <c r="C2" s="154"/>
      <c r="D2" s="153"/>
      <c r="E2" s="152"/>
      <c r="F2" s="152"/>
    </row>
    <row r="3" spans="1:6" ht="23.25" x14ac:dyDescent="0.25">
      <c r="A3" s="152"/>
      <c r="B3" s="152"/>
      <c r="C3" s="154"/>
      <c r="D3" s="186" t="s">
        <v>97</v>
      </c>
      <c r="E3" s="186"/>
      <c r="F3" s="186"/>
    </row>
    <row r="4" spans="1:6" ht="23.25" x14ac:dyDescent="0.25">
      <c r="A4" s="152"/>
      <c r="B4" s="152"/>
      <c r="C4" s="154"/>
      <c r="D4" s="186" t="s">
        <v>21</v>
      </c>
      <c r="E4" s="186"/>
      <c r="F4" s="186"/>
    </row>
    <row r="5" spans="1:6" ht="23.25" x14ac:dyDescent="0.25">
      <c r="A5" s="152"/>
      <c r="B5" s="152"/>
      <c r="C5" s="154"/>
      <c r="D5" s="186" t="s">
        <v>22</v>
      </c>
      <c r="E5" s="186"/>
      <c r="F5" s="186"/>
    </row>
    <row r="6" spans="1:6" ht="23.25" x14ac:dyDescent="0.25">
      <c r="A6" s="152"/>
      <c r="B6" s="152"/>
      <c r="C6" s="154"/>
      <c r="D6" s="187" t="s">
        <v>528</v>
      </c>
      <c r="E6" s="187"/>
      <c r="F6" s="187"/>
    </row>
    <row r="7" spans="1:6" ht="23.25" x14ac:dyDescent="0.25">
      <c r="A7" s="152"/>
      <c r="B7" s="152"/>
      <c r="C7" s="154"/>
      <c r="D7" s="186" t="s">
        <v>529</v>
      </c>
      <c r="E7" s="186"/>
      <c r="F7" s="186"/>
    </row>
    <row r="8" spans="1:6" ht="23.25" x14ac:dyDescent="0.25">
      <c r="A8" s="152"/>
      <c r="B8" s="152"/>
      <c r="C8" s="154"/>
      <c r="D8" s="187" t="s">
        <v>24</v>
      </c>
      <c r="E8" s="187"/>
      <c r="F8" s="187"/>
    </row>
    <row r="9" spans="1:6" ht="23.25" x14ac:dyDescent="0.35">
      <c r="A9" s="152"/>
      <c r="B9" s="152"/>
      <c r="C9" s="154"/>
      <c r="D9" s="188" t="s">
        <v>1160</v>
      </c>
      <c r="E9" s="188"/>
      <c r="F9" s="188"/>
    </row>
    <row r="10" spans="1:6" x14ac:dyDescent="0.25">
      <c r="A10" s="152"/>
      <c r="B10" s="152"/>
      <c r="C10" s="154"/>
      <c r="D10" s="153"/>
      <c r="E10" s="152"/>
      <c r="F10" s="152"/>
    </row>
    <row r="11" spans="1:6" ht="23.25" outlineLevel="1" x14ac:dyDescent="0.25">
      <c r="A11" s="186" t="s">
        <v>534</v>
      </c>
      <c r="B11" s="186"/>
      <c r="C11" s="186"/>
      <c r="D11" s="186"/>
      <c r="E11" s="186"/>
      <c r="F11" s="186"/>
    </row>
    <row r="12" spans="1:6" ht="23.25" x14ac:dyDescent="0.25">
      <c r="A12" s="186" t="s">
        <v>535</v>
      </c>
      <c r="B12" s="186"/>
      <c r="C12" s="186"/>
      <c r="D12" s="186"/>
      <c r="E12" s="186"/>
      <c r="F12" s="186"/>
    </row>
    <row r="13" spans="1:6" ht="15.75" customHeight="1" x14ac:dyDescent="0.25">
      <c r="A13" s="191"/>
      <c r="B13" s="191"/>
      <c r="C13" s="191"/>
      <c r="D13" s="191"/>
      <c r="E13" s="191"/>
      <c r="F13" s="191"/>
    </row>
    <row r="14" spans="1:6" ht="104.25" customHeight="1" x14ac:dyDescent="0.25">
      <c r="A14" s="155" t="s">
        <v>424</v>
      </c>
      <c r="B14" s="149" t="s">
        <v>425</v>
      </c>
      <c r="C14" s="149" t="s">
        <v>426</v>
      </c>
      <c r="D14" s="149" t="s">
        <v>427</v>
      </c>
      <c r="E14" s="149" t="s">
        <v>428</v>
      </c>
      <c r="F14" s="149" t="s">
        <v>1442</v>
      </c>
    </row>
    <row r="15" spans="1:6" x14ac:dyDescent="0.25">
      <c r="A15" s="151">
        <v>1</v>
      </c>
      <c r="B15" s="150">
        <v>2</v>
      </c>
      <c r="C15" s="149">
        <v>3</v>
      </c>
      <c r="D15" s="149">
        <v>4</v>
      </c>
      <c r="E15" s="148">
        <v>5</v>
      </c>
      <c r="F15" s="147">
        <v>6</v>
      </c>
    </row>
    <row r="16" spans="1:6" ht="24" customHeight="1" x14ac:dyDescent="0.25">
      <c r="A16" s="189" t="s">
        <v>429</v>
      </c>
      <c r="B16" s="190"/>
      <c r="C16" s="190"/>
      <c r="D16" s="190"/>
      <c r="E16" s="190"/>
      <c r="F16" s="190"/>
    </row>
    <row r="17" spans="1:6" ht="33" customHeight="1" x14ac:dyDescent="0.25">
      <c r="A17" s="144">
        <v>1</v>
      </c>
      <c r="B17" s="143" t="s">
        <v>592</v>
      </c>
      <c r="C17" s="142" t="s">
        <v>430</v>
      </c>
      <c r="D17" s="142" t="s">
        <v>785</v>
      </c>
      <c r="E17" s="142">
        <v>0.01</v>
      </c>
      <c r="F17" s="145">
        <f>65*1.2</f>
        <v>78</v>
      </c>
    </row>
    <row r="18" spans="1:6" ht="39" customHeight="1" x14ac:dyDescent="0.25">
      <c r="A18" s="144">
        <v>2</v>
      </c>
      <c r="B18" s="143" t="s">
        <v>593</v>
      </c>
      <c r="C18" s="142" t="s">
        <v>594</v>
      </c>
      <c r="D18" s="142" t="s">
        <v>785</v>
      </c>
      <c r="E18" s="142">
        <v>0.01</v>
      </c>
      <c r="F18" s="145">
        <f>751*1.2</f>
        <v>901.19999999999993</v>
      </c>
    </row>
    <row r="19" spans="1:6" ht="36.75" customHeight="1" x14ac:dyDescent="0.25">
      <c r="A19" s="144">
        <v>3</v>
      </c>
      <c r="B19" s="143" t="s">
        <v>434</v>
      </c>
      <c r="C19" s="142" t="s">
        <v>431</v>
      </c>
      <c r="D19" s="142" t="s">
        <v>785</v>
      </c>
      <c r="E19" s="142">
        <v>0.01</v>
      </c>
      <c r="F19" s="145">
        <f>291*1.2</f>
        <v>349.2</v>
      </c>
    </row>
    <row r="20" spans="1:6" ht="58.5" customHeight="1" x14ac:dyDescent="0.25">
      <c r="A20" s="144">
        <v>4</v>
      </c>
      <c r="B20" s="143" t="s">
        <v>435</v>
      </c>
      <c r="C20" s="142" t="s">
        <v>436</v>
      </c>
      <c r="D20" s="142" t="s">
        <v>786</v>
      </c>
      <c r="E20" s="142">
        <v>1E-3</v>
      </c>
      <c r="F20" s="145">
        <f>33644/1000*1.2</f>
        <v>40.372799999999998</v>
      </c>
    </row>
    <row r="21" spans="1:6" ht="36" customHeight="1" x14ac:dyDescent="0.25">
      <c r="A21" s="144">
        <v>5</v>
      </c>
      <c r="B21" s="143" t="s">
        <v>1441</v>
      </c>
      <c r="C21" s="142" t="s">
        <v>1440</v>
      </c>
      <c r="D21" s="142" t="s">
        <v>787</v>
      </c>
      <c r="E21" s="142">
        <v>1E-3</v>
      </c>
      <c r="F21" s="145">
        <f>14849/1000*1.2</f>
        <v>17.8188</v>
      </c>
    </row>
    <row r="22" spans="1:6" ht="51.75" customHeight="1" x14ac:dyDescent="0.25">
      <c r="A22" s="144">
        <v>6</v>
      </c>
      <c r="B22" s="143" t="s">
        <v>437</v>
      </c>
      <c r="C22" s="142" t="s">
        <v>438</v>
      </c>
      <c r="D22" s="142" t="s">
        <v>787</v>
      </c>
      <c r="E22" s="142">
        <v>1E-3</v>
      </c>
      <c r="F22" s="145">
        <f>22402/1000*1.2</f>
        <v>26.882400000000001</v>
      </c>
    </row>
    <row r="23" spans="1:6" ht="35.25" customHeight="1" x14ac:dyDescent="0.25">
      <c r="A23" s="144">
        <v>7</v>
      </c>
      <c r="B23" s="143" t="s">
        <v>1439</v>
      </c>
      <c r="C23" s="142" t="s">
        <v>1438</v>
      </c>
      <c r="D23" s="142" t="s">
        <v>432</v>
      </c>
      <c r="E23" s="142">
        <v>0.01</v>
      </c>
      <c r="F23" s="145">
        <f>202*1.2</f>
        <v>242.39999999999998</v>
      </c>
    </row>
    <row r="24" spans="1:6" ht="34.5" customHeight="1" x14ac:dyDescent="0.25">
      <c r="A24" s="144">
        <v>8</v>
      </c>
      <c r="B24" s="143" t="s">
        <v>595</v>
      </c>
      <c r="C24" s="142" t="s">
        <v>433</v>
      </c>
      <c r="D24" s="142" t="s">
        <v>432</v>
      </c>
      <c r="E24" s="142">
        <v>0.01</v>
      </c>
      <c r="F24" s="145">
        <f>145*1.2</f>
        <v>174</v>
      </c>
    </row>
    <row r="25" spans="1:6" ht="39.75" customHeight="1" x14ac:dyDescent="0.25">
      <c r="A25" s="144">
        <v>9</v>
      </c>
      <c r="B25" s="143" t="s">
        <v>439</v>
      </c>
      <c r="C25" s="142" t="s">
        <v>440</v>
      </c>
      <c r="D25" s="142" t="s">
        <v>788</v>
      </c>
      <c r="E25" s="142">
        <v>0.01</v>
      </c>
      <c r="F25" s="145">
        <f>2897/100*1.2</f>
        <v>34.763999999999996</v>
      </c>
    </row>
    <row r="26" spans="1:6" ht="51" customHeight="1" x14ac:dyDescent="0.25">
      <c r="A26" s="144">
        <v>10</v>
      </c>
      <c r="B26" s="142" t="s">
        <v>1437</v>
      </c>
      <c r="C26" s="142" t="s">
        <v>1436</v>
      </c>
      <c r="D26" s="142" t="s">
        <v>1435</v>
      </c>
      <c r="E26" s="142">
        <v>1</v>
      </c>
      <c r="F26" s="145">
        <f>2760*1.2</f>
        <v>3312</v>
      </c>
    </row>
    <row r="27" spans="1:6" ht="27.75" customHeight="1" x14ac:dyDescent="0.25">
      <c r="A27" s="144">
        <v>11</v>
      </c>
      <c r="B27" s="142" t="s">
        <v>1434</v>
      </c>
      <c r="C27" s="142" t="s">
        <v>1433</v>
      </c>
      <c r="D27" s="142" t="s">
        <v>1432</v>
      </c>
      <c r="E27" s="142">
        <v>1</v>
      </c>
      <c r="F27" s="145">
        <f>4035*1.2</f>
        <v>4842</v>
      </c>
    </row>
    <row r="28" spans="1:6" ht="23.25" customHeight="1" x14ac:dyDescent="0.25">
      <c r="A28" s="183" t="s">
        <v>441</v>
      </c>
      <c r="B28" s="184"/>
      <c r="C28" s="184"/>
      <c r="D28" s="184"/>
      <c r="E28" s="184"/>
      <c r="F28" s="184"/>
    </row>
    <row r="29" spans="1:6" ht="57" customHeight="1" x14ac:dyDescent="0.25">
      <c r="A29" s="144">
        <v>12</v>
      </c>
      <c r="B29" s="143" t="s">
        <v>442</v>
      </c>
      <c r="C29" s="142" t="s">
        <v>790</v>
      </c>
      <c r="D29" s="142" t="s">
        <v>789</v>
      </c>
      <c r="E29" s="142">
        <v>1E-3</v>
      </c>
      <c r="F29" s="145">
        <f>33063/1000*1.2</f>
        <v>39.675600000000003</v>
      </c>
    </row>
    <row r="30" spans="1:6" ht="48.75" customHeight="1" x14ac:dyDescent="0.25">
      <c r="A30" s="144">
        <v>13</v>
      </c>
      <c r="B30" s="143" t="s">
        <v>443</v>
      </c>
      <c r="C30" s="142" t="s">
        <v>791</v>
      </c>
      <c r="D30" s="142" t="s">
        <v>789</v>
      </c>
      <c r="E30" s="142">
        <v>1E-3</v>
      </c>
      <c r="F30" s="145">
        <f>59298/1000*1.2</f>
        <v>71.157600000000002</v>
      </c>
    </row>
    <row r="31" spans="1:6" ht="56.25" customHeight="1" x14ac:dyDescent="0.25">
      <c r="A31" s="144">
        <v>14</v>
      </c>
      <c r="B31" s="143" t="s">
        <v>1431</v>
      </c>
      <c r="C31" s="142" t="s">
        <v>1430</v>
      </c>
      <c r="D31" s="142" t="s">
        <v>792</v>
      </c>
      <c r="E31" s="142">
        <v>1E-3</v>
      </c>
      <c r="F31" s="145">
        <f>14357/1000*1.2</f>
        <v>17.228399999999997</v>
      </c>
    </row>
    <row r="32" spans="1:6" ht="33.75" customHeight="1" x14ac:dyDescent="0.25">
      <c r="A32" s="144">
        <v>15</v>
      </c>
      <c r="B32" s="143" t="s">
        <v>1429</v>
      </c>
      <c r="C32" s="142" t="s">
        <v>1428</v>
      </c>
      <c r="D32" s="142" t="s">
        <v>1427</v>
      </c>
      <c r="E32" s="142">
        <v>0.01</v>
      </c>
      <c r="F32" s="145">
        <f>234*1.2</f>
        <v>280.8</v>
      </c>
    </row>
    <row r="33" spans="1:6" ht="39.75" customHeight="1" x14ac:dyDescent="0.25">
      <c r="A33" s="144">
        <v>16</v>
      </c>
      <c r="B33" s="143" t="s">
        <v>444</v>
      </c>
      <c r="C33" s="142" t="s">
        <v>445</v>
      </c>
      <c r="D33" s="142" t="s">
        <v>793</v>
      </c>
      <c r="E33" s="142">
        <v>0.01</v>
      </c>
      <c r="F33" s="142">
        <f>194*1.2</f>
        <v>232.79999999999998</v>
      </c>
    </row>
    <row r="34" spans="1:6" ht="39.75" customHeight="1" x14ac:dyDescent="0.25">
      <c r="A34" s="144">
        <v>17</v>
      </c>
      <c r="B34" s="143" t="s">
        <v>446</v>
      </c>
      <c r="C34" s="142" t="s">
        <v>447</v>
      </c>
      <c r="D34" s="142" t="s">
        <v>793</v>
      </c>
      <c r="E34" s="142">
        <v>0.01</v>
      </c>
      <c r="F34" s="142">
        <f>105*1.2</f>
        <v>126</v>
      </c>
    </row>
    <row r="35" spans="1:6" ht="24.75" customHeight="1" x14ac:dyDescent="0.25">
      <c r="A35" s="183" t="s">
        <v>448</v>
      </c>
      <c r="B35" s="184"/>
      <c r="C35" s="184"/>
      <c r="D35" s="184"/>
      <c r="E35" s="184"/>
      <c r="F35" s="184"/>
    </row>
    <row r="36" spans="1:6" ht="33" customHeight="1" x14ac:dyDescent="0.25">
      <c r="A36" s="144">
        <v>18</v>
      </c>
      <c r="B36" s="143" t="s">
        <v>596</v>
      </c>
      <c r="C36" s="142" t="s">
        <v>597</v>
      </c>
      <c r="D36" s="142" t="s">
        <v>794</v>
      </c>
      <c r="E36" s="142">
        <v>1</v>
      </c>
      <c r="F36" s="142">
        <f>1267*1.2</f>
        <v>1520.3999999999999</v>
      </c>
    </row>
    <row r="37" spans="1:6" ht="33" customHeight="1" x14ac:dyDescent="0.25">
      <c r="A37" s="144">
        <v>19</v>
      </c>
      <c r="B37" s="143" t="s">
        <v>474</v>
      </c>
      <c r="C37" s="142" t="s">
        <v>475</v>
      </c>
      <c r="D37" s="142" t="s">
        <v>476</v>
      </c>
      <c r="E37" s="142">
        <v>0.01</v>
      </c>
      <c r="F37" s="142">
        <f>428*1.2</f>
        <v>513.6</v>
      </c>
    </row>
    <row r="38" spans="1:6" ht="51" customHeight="1" x14ac:dyDescent="0.25">
      <c r="A38" s="144">
        <v>20</v>
      </c>
      <c r="B38" s="143" t="s">
        <v>451</v>
      </c>
      <c r="C38" s="142" t="s">
        <v>452</v>
      </c>
      <c r="D38" s="142" t="s">
        <v>795</v>
      </c>
      <c r="E38" s="142">
        <v>0.01</v>
      </c>
      <c r="F38" s="142">
        <f>218*1.2</f>
        <v>261.59999999999997</v>
      </c>
    </row>
    <row r="39" spans="1:6" ht="51" customHeight="1" x14ac:dyDescent="0.25">
      <c r="A39" s="144">
        <v>21</v>
      </c>
      <c r="B39" s="143" t="s">
        <v>1426</v>
      </c>
      <c r="C39" s="142" t="s">
        <v>1425</v>
      </c>
      <c r="D39" s="142" t="s">
        <v>795</v>
      </c>
      <c r="E39" s="142">
        <v>0.01</v>
      </c>
      <c r="F39" s="142">
        <f>226*1.2</f>
        <v>271.2</v>
      </c>
    </row>
    <row r="40" spans="1:6" ht="51.75" customHeight="1" x14ac:dyDescent="0.25">
      <c r="A40" s="144">
        <v>22</v>
      </c>
      <c r="B40" s="143" t="s">
        <v>453</v>
      </c>
      <c r="C40" s="142" t="s">
        <v>454</v>
      </c>
      <c r="D40" s="142" t="s">
        <v>795</v>
      </c>
      <c r="E40" s="142">
        <v>0.01</v>
      </c>
      <c r="F40" s="142">
        <f>339*1.2</f>
        <v>406.8</v>
      </c>
    </row>
    <row r="41" spans="1:6" ht="63.75" customHeight="1" x14ac:dyDescent="0.25">
      <c r="A41" s="144">
        <v>23</v>
      </c>
      <c r="B41" s="143" t="s">
        <v>455</v>
      </c>
      <c r="C41" s="142" t="s">
        <v>796</v>
      </c>
      <c r="D41" s="142" t="s">
        <v>797</v>
      </c>
      <c r="E41" s="142">
        <v>1E-3</v>
      </c>
      <c r="F41" s="146">
        <f>305337/1000*1.2</f>
        <v>366.40439999999995</v>
      </c>
    </row>
    <row r="42" spans="1:6" x14ac:dyDescent="0.25">
      <c r="A42" s="196">
        <v>24</v>
      </c>
      <c r="B42" s="195" t="s">
        <v>456</v>
      </c>
      <c r="C42" s="184" t="s">
        <v>457</v>
      </c>
      <c r="D42" s="184" t="s">
        <v>797</v>
      </c>
      <c r="E42" s="184">
        <v>1E-3</v>
      </c>
      <c r="F42" s="185">
        <f>18416/1000*1.2</f>
        <v>22.0992</v>
      </c>
    </row>
    <row r="43" spans="1:6" ht="36" customHeight="1" x14ac:dyDescent="0.25">
      <c r="A43" s="184"/>
      <c r="B43" s="184"/>
      <c r="C43" s="184"/>
      <c r="D43" s="184"/>
      <c r="E43" s="184"/>
      <c r="F43" s="185"/>
    </row>
    <row r="44" spans="1:6" ht="36.75" customHeight="1" x14ac:dyDescent="0.25">
      <c r="A44" s="144">
        <v>25</v>
      </c>
      <c r="B44" s="143" t="s">
        <v>458</v>
      </c>
      <c r="C44" s="142" t="s">
        <v>459</v>
      </c>
      <c r="D44" s="142" t="s">
        <v>460</v>
      </c>
      <c r="E44" s="142">
        <v>0.01</v>
      </c>
      <c r="F44" s="142">
        <f>347*1.2</f>
        <v>416.4</v>
      </c>
    </row>
    <row r="45" spans="1:6" ht="57" customHeight="1" x14ac:dyDescent="0.25">
      <c r="A45" s="144">
        <v>26</v>
      </c>
      <c r="B45" s="143" t="s">
        <v>461</v>
      </c>
      <c r="C45" s="142" t="s">
        <v>798</v>
      </c>
      <c r="D45" s="142" t="s">
        <v>786</v>
      </c>
      <c r="E45" s="142">
        <v>1E-3</v>
      </c>
      <c r="F45" s="145">
        <f>364264/1000*1.2</f>
        <v>437.11680000000001</v>
      </c>
    </row>
    <row r="46" spans="1:6" ht="41.25" customHeight="1" x14ac:dyDescent="0.25">
      <c r="A46" s="144">
        <v>27</v>
      </c>
      <c r="B46" s="143" t="s">
        <v>462</v>
      </c>
      <c r="C46" s="142" t="s">
        <v>463</v>
      </c>
      <c r="D46" s="142" t="s">
        <v>786</v>
      </c>
      <c r="E46" s="142">
        <v>1E-3</v>
      </c>
      <c r="F46" s="145">
        <f>41520/1000*1.2</f>
        <v>49.824000000000005</v>
      </c>
    </row>
    <row r="47" spans="1:6" ht="38.25" customHeight="1" x14ac:dyDescent="0.25">
      <c r="A47" s="144">
        <v>28</v>
      </c>
      <c r="B47" s="143" t="s">
        <v>464</v>
      </c>
      <c r="C47" s="142" t="s">
        <v>465</v>
      </c>
      <c r="D47" s="142" t="s">
        <v>466</v>
      </c>
      <c r="E47" s="142">
        <v>1</v>
      </c>
      <c r="F47" s="142">
        <f>15793*1.2</f>
        <v>18951.599999999999</v>
      </c>
    </row>
    <row r="48" spans="1:6" ht="58.5" customHeight="1" x14ac:dyDescent="0.25">
      <c r="A48" s="144">
        <v>29</v>
      </c>
      <c r="B48" s="143" t="s">
        <v>467</v>
      </c>
      <c r="C48" s="142" t="s">
        <v>468</v>
      </c>
      <c r="D48" s="142" t="s">
        <v>799</v>
      </c>
      <c r="E48" s="142">
        <v>0.01</v>
      </c>
      <c r="F48" s="145">
        <f>24396/100*1.2</f>
        <v>292.75200000000001</v>
      </c>
    </row>
    <row r="49" spans="1:6" ht="39.75" customHeight="1" x14ac:dyDescent="0.25">
      <c r="A49" s="144">
        <v>30</v>
      </c>
      <c r="B49" s="143" t="s">
        <v>469</v>
      </c>
      <c r="C49" s="142" t="s">
        <v>470</v>
      </c>
      <c r="D49" s="142" t="s">
        <v>799</v>
      </c>
      <c r="E49" s="142">
        <v>0.01</v>
      </c>
      <c r="F49" s="145">
        <f>3866/100*1.2</f>
        <v>46.391999999999996</v>
      </c>
    </row>
    <row r="50" spans="1:6" ht="50.25" customHeight="1" x14ac:dyDescent="0.25">
      <c r="A50" s="144">
        <v>31</v>
      </c>
      <c r="B50" s="143" t="s">
        <v>471</v>
      </c>
      <c r="C50" s="142" t="s">
        <v>472</v>
      </c>
      <c r="D50" s="142" t="s">
        <v>800</v>
      </c>
      <c r="E50" s="142">
        <v>0.01</v>
      </c>
      <c r="F50" s="142">
        <f>282*1.2</f>
        <v>338.4</v>
      </c>
    </row>
    <row r="51" spans="1:6" ht="51" customHeight="1" x14ac:dyDescent="0.25">
      <c r="A51" s="144">
        <v>32</v>
      </c>
      <c r="B51" s="143" t="s">
        <v>473</v>
      </c>
      <c r="C51" s="142" t="s">
        <v>802</v>
      </c>
      <c r="D51" s="142" t="s">
        <v>801</v>
      </c>
      <c r="E51" s="142">
        <v>0.1</v>
      </c>
      <c r="F51" s="142">
        <f>307*1.2</f>
        <v>368.4</v>
      </c>
    </row>
    <row r="52" spans="1:6" ht="43.5" customHeight="1" x14ac:dyDescent="0.25">
      <c r="A52" s="144">
        <v>33</v>
      </c>
      <c r="B52" s="143" t="s">
        <v>598</v>
      </c>
      <c r="C52" s="142" t="s">
        <v>449</v>
      </c>
      <c r="D52" s="142" t="s">
        <v>450</v>
      </c>
      <c r="E52" s="142">
        <v>0.01</v>
      </c>
      <c r="F52" s="142">
        <f>4116*1.2</f>
        <v>4939.2</v>
      </c>
    </row>
    <row r="53" spans="1:6" ht="27.75" customHeight="1" x14ac:dyDescent="0.25">
      <c r="A53" s="183" t="s">
        <v>477</v>
      </c>
      <c r="B53" s="184"/>
      <c r="C53" s="184"/>
      <c r="D53" s="184"/>
      <c r="E53" s="184"/>
      <c r="F53" s="184"/>
    </row>
    <row r="54" spans="1:6" ht="43.5" customHeight="1" x14ac:dyDescent="0.25">
      <c r="A54" s="144">
        <v>34</v>
      </c>
      <c r="B54" s="143" t="s">
        <v>1424</v>
      </c>
      <c r="C54" s="142" t="s">
        <v>1423</v>
      </c>
      <c r="D54" s="142" t="s">
        <v>1422</v>
      </c>
      <c r="E54" s="142">
        <v>1</v>
      </c>
      <c r="F54" s="145">
        <f>83880*1.2</f>
        <v>100656</v>
      </c>
    </row>
    <row r="55" spans="1:6" ht="38.25" customHeight="1" x14ac:dyDescent="0.25">
      <c r="A55" s="144">
        <v>35</v>
      </c>
      <c r="B55" s="143" t="s">
        <v>478</v>
      </c>
      <c r="C55" s="142" t="s">
        <v>479</v>
      </c>
      <c r="D55" s="142" t="s">
        <v>480</v>
      </c>
      <c r="E55" s="142">
        <v>1</v>
      </c>
      <c r="F55" s="142">
        <f>1913*1.2</f>
        <v>2295.6</v>
      </c>
    </row>
    <row r="56" spans="1:6" ht="72.75" customHeight="1" x14ac:dyDescent="0.25">
      <c r="A56" s="144">
        <v>36</v>
      </c>
      <c r="B56" s="143" t="s">
        <v>481</v>
      </c>
      <c r="C56" s="142" t="s">
        <v>482</v>
      </c>
      <c r="D56" s="142" t="s">
        <v>483</v>
      </c>
      <c r="E56" s="142">
        <v>1E-3</v>
      </c>
      <c r="F56" s="145">
        <f>80079/1000*1.2</f>
        <v>96.094799999999992</v>
      </c>
    </row>
    <row r="57" spans="1:6" ht="27.75" customHeight="1" x14ac:dyDescent="0.25">
      <c r="A57" s="144">
        <v>37</v>
      </c>
      <c r="B57" s="143" t="s">
        <v>599</v>
      </c>
      <c r="C57" s="142" t="s">
        <v>600</v>
      </c>
      <c r="D57" s="142" t="s">
        <v>484</v>
      </c>
      <c r="E57" s="142">
        <v>0.01</v>
      </c>
      <c r="F57" s="145">
        <f>3656/100*1.2</f>
        <v>43.872</v>
      </c>
    </row>
    <row r="58" spans="1:6" ht="39.75" customHeight="1" x14ac:dyDescent="0.25">
      <c r="A58" s="144">
        <v>38</v>
      </c>
      <c r="B58" s="143" t="s">
        <v>1421</v>
      </c>
      <c r="C58" s="142" t="s">
        <v>1420</v>
      </c>
      <c r="D58" s="142" t="s">
        <v>484</v>
      </c>
      <c r="E58" s="142">
        <v>0.01</v>
      </c>
      <c r="F58" s="145">
        <f>2623/100*1.2</f>
        <v>31.475999999999999</v>
      </c>
    </row>
    <row r="59" spans="1:6" ht="56.25" customHeight="1" x14ac:dyDescent="0.25">
      <c r="A59" s="144">
        <v>39</v>
      </c>
      <c r="B59" s="143" t="s">
        <v>486</v>
      </c>
      <c r="C59" s="142" t="s">
        <v>803</v>
      </c>
      <c r="D59" s="142" t="s">
        <v>485</v>
      </c>
      <c r="E59" s="142">
        <v>1</v>
      </c>
      <c r="F59" s="142">
        <f>242*1.2</f>
        <v>290.39999999999998</v>
      </c>
    </row>
    <row r="60" spans="1:6" ht="39.75" customHeight="1" x14ac:dyDescent="0.25">
      <c r="A60" s="144">
        <v>40</v>
      </c>
      <c r="B60" s="143" t="s">
        <v>487</v>
      </c>
      <c r="C60" s="142" t="s">
        <v>488</v>
      </c>
      <c r="D60" s="142" t="s">
        <v>485</v>
      </c>
      <c r="E60" s="142">
        <v>1</v>
      </c>
      <c r="F60" s="142">
        <f>2026*1.2</f>
        <v>2431.1999999999998</v>
      </c>
    </row>
    <row r="61" spans="1:6" ht="39" customHeight="1" x14ac:dyDescent="0.25">
      <c r="A61" s="144">
        <v>41</v>
      </c>
      <c r="B61" s="143" t="s">
        <v>489</v>
      </c>
      <c r="C61" s="142" t="s">
        <v>490</v>
      </c>
      <c r="D61" s="142" t="s">
        <v>485</v>
      </c>
      <c r="E61" s="142">
        <v>1</v>
      </c>
      <c r="F61" s="142">
        <f>2494*1.2</f>
        <v>2992.7999999999997</v>
      </c>
    </row>
    <row r="62" spans="1:6" ht="39" customHeight="1" x14ac:dyDescent="0.25">
      <c r="A62" s="144">
        <v>42</v>
      </c>
      <c r="B62" s="143" t="s">
        <v>601</v>
      </c>
      <c r="C62" s="142" t="s">
        <v>602</v>
      </c>
      <c r="D62" s="142" t="s">
        <v>485</v>
      </c>
      <c r="E62" s="142">
        <v>1</v>
      </c>
      <c r="F62" s="142">
        <f>597*1.2</f>
        <v>716.4</v>
      </c>
    </row>
    <row r="63" spans="1:6" ht="42" customHeight="1" x14ac:dyDescent="0.25">
      <c r="A63" s="144">
        <v>43</v>
      </c>
      <c r="B63" s="143" t="s">
        <v>603</v>
      </c>
      <c r="C63" s="142" t="s">
        <v>604</v>
      </c>
      <c r="D63" s="142" t="s">
        <v>485</v>
      </c>
      <c r="E63" s="142">
        <v>1</v>
      </c>
      <c r="F63" s="142">
        <f>1630*1.2</f>
        <v>1956</v>
      </c>
    </row>
    <row r="64" spans="1:6" ht="36" customHeight="1" x14ac:dyDescent="0.25">
      <c r="A64" s="144">
        <v>44</v>
      </c>
      <c r="B64" s="143" t="s">
        <v>1419</v>
      </c>
      <c r="C64" s="142" t="s">
        <v>1418</v>
      </c>
      <c r="D64" s="142" t="s">
        <v>485</v>
      </c>
      <c r="E64" s="142">
        <v>1</v>
      </c>
      <c r="F64" s="142">
        <f>1049*1.2</f>
        <v>1258.8</v>
      </c>
    </row>
    <row r="65" spans="1:6" ht="32.25" customHeight="1" x14ac:dyDescent="0.25">
      <c r="A65" s="144">
        <v>45</v>
      </c>
      <c r="B65" s="143" t="s">
        <v>1417</v>
      </c>
      <c r="C65" s="142" t="s">
        <v>1416</v>
      </c>
      <c r="D65" s="142" t="s">
        <v>432</v>
      </c>
      <c r="E65" s="142">
        <v>0.01</v>
      </c>
      <c r="F65" s="142">
        <f>4955/100*1.2</f>
        <v>59.459999999999994</v>
      </c>
    </row>
    <row r="66" spans="1:6" ht="45" customHeight="1" x14ac:dyDescent="0.25">
      <c r="A66" s="144">
        <v>46</v>
      </c>
      <c r="B66" s="143" t="s">
        <v>1415</v>
      </c>
      <c r="C66" s="142" t="s">
        <v>1414</v>
      </c>
      <c r="D66" s="142" t="s">
        <v>432</v>
      </c>
      <c r="E66" s="142">
        <v>0.01</v>
      </c>
      <c r="F66" s="145">
        <f>3922/100*1.2</f>
        <v>47.064</v>
      </c>
    </row>
    <row r="67" spans="1:6" ht="62.25" customHeight="1" x14ac:dyDescent="0.25">
      <c r="A67" s="144">
        <v>47</v>
      </c>
      <c r="B67" s="143" t="s">
        <v>1413</v>
      </c>
      <c r="C67" s="142" t="s">
        <v>1412</v>
      </c>
      <c r="D67" s="142" t="s">
        <v>432</v>
      </c>
      <c r="E67" s="142">
        <v>0.01</v>
      </c>
      <c r="F67" s="145">
        <f>1154/100*1.2</f>
        <v>13.847999999999999</v>
      </c>
    </row>
    <row r="68" spans="1:6" ht="49.5" customHeight="1" x14ac:dyDescent="0.25">
      <c r="A68" s="144">
        <v>48</v>
      </c>
      <c r="B68" s="143" t="s">
        <v>804</v>
      </c>
      <c r="C68" s="142" t="s">
        <v>805</v>
      </c>
      <c r="D68" s="142" t="s">
        <v>485</v>
      </c>
      <c r="E68" s="142">
        <v>1</v>
      </c>
      <c r="F68" s="142">
        <f>444*1.2</f>
        <v>532.79999999999995</v>
      </c>
    </row>
    <row r="69" spans="1:6" ht="54" customHeight="1" x14ac:dyDescent="0.25">
      <c r="A69" s="142">
        <v>49</v>
      </c>
      <c r="B69" s="142" t="s">
        <v>1411</v>
      </c>
      <c r="C69" s="142" t="s">
        <v>1410</v>
      </c>
      <c r="D69" s="142" t="s">
        <v>485</v>
      </c>
      <c r="E69" s="142">
        <v>1</v>
      </c>
      <c r="F69" s="142">
        <f>1017*1.2</f>
        <v>1220.3999999999999</v>
      </c>
    </row>
    <row r="70" spans="1:6" ht="36" customHeight="1" x14ac:dyDescent="0.25">
      <c r="A70" s="142">
        <v>50</v>
      </c>
      <c r="B70" s="142" t="s">
        <v>806</v>
      </c>
      <c r="C70" s="142" t="s">
        <v>807</v>
      </c>
      <c r="D70" s="142" t="s">
        <v>485</v>
      </c>
      <c r="E70" s="142">
        <v>1</v>
      </c>
      <c r="F70" s="142">
        <f>839*1.2</f>
        <v>1006.8</v>
      </c>
    </row>
    <row r="71" spans="1:6" ht="27" customHeight="1" x14ac:dyDescent="0.25">
      <c r="A71" s="183" t="s">
        <v>492</v>
      </c>
      <c r="B71" s="184"/>
      <c r="C71" s="184"/>
      <c r="D71" s="184"/>
      <c r="E71" s="184"/>
      <c r="F71" s="184"/>
    </row>
    <row r="72" spans="1:6" x14ac:dyDescent="0.25">
      <c r="A72" s="196">
        <v>51</v>
      </c>
      <c r="B72" s="195" t="s">
        <v>605</v>
      </c>
      <c r="C72" s="184" t="s">
        <v>606</v>
      </c>
      <c r="D72" s="184" t="s">
        <v>607</v>
      </c>
      <c r="E72" s="184">
        <v>0.01</v>
      </c>
      <c r="F72" s="184">
        <f>541*1.2</f>
        <v>649.19999999999993</v>
      </c>
    </row>
    <row r="73" spans="1:6" ht="20.25" customHeight="1" x14ac:dyDescent="0.25">
      <c r="A73" s="184"/>
      <c r="B73" s="184"/>
      <c r="C73" s="184"/>
      <c r="D73" s="184"/>
      <c r="E73" s="184"/>
      <c r="F73" s="184"/>
    </row>
    <row r="74" spans="1:6" ht="57.75" customHeight="1" x14ac:dyDescent="0.25">
      <c r="A74" s="144">
        <v>52</v>
      </c>
      <c r="B74" s="143" t="s">
        <v>494</v>
      </c>
      <c r="C74" s="142" t="s">
        <v>495</v>
      </c>
      <c r="D74" s="142" t="s">
        <v>808</v>
      </c>
      <c r="E74" s="142">
        <v>0.01</v>
      </c>
      <c r="F74" s="142">
        <f>323*1.2</f>
        <v>387.59999999999997</v>
      </c>
    </row>
    <row r="75" spans="1:6" ht="39" customHeight="1" x14ac:dyDescent="0.25">
      <c r="A75" s="144">
        <v>53</v>
      </c>
      <c r="B75" s="143" t="s">
        <v>1409</v>
      </c>
      <c r="C75" s="142" t="s">
        <v>1408</v>
      </c>
      <c r="D75" s="142" t="s">
        <v>809</v>
      </c>
      <c r="E75" s="142">
        <v>0.01</v>
      </c>
      <c r="F75" s="142">
        <f>161*1.2</f>
        <v>193.2</v>
      </c>
    </row>
    <row r="76" spans="1:6" ht="26.25" customHeight="1" x14ac:dyDescent="0.25">
      <c r="A76" s="144">
        <v>54</v>
      </c>
      <c r="B76" s="143" t="s">
        <v>496</v>
      </c>
      <c r="C76" s="142" t="s">
        <v>497</v>
      </c>
      <c r="D76" s="142" t="s">
        <v>498</v>
      </c>
      <c r="E76" s="142">
        <v>1</v>
      </c>
      <c r="F76" s="142">
        <f>5633*1.2</f>
        <v>6759.5999999999995</v>
      </c>
    </row>
    <row r="77" spans="1:6" ht="39" customHeight="1" x14ac:dyDescent="0.25">
      <c r="A77" s="144">
        <v>55</v>
      </c>
      <c r="B77" s="143" t="s">
        <v>608</v>
      </c>
      <c r="C77" s="142" t="s">
        <v>609</v>
      </c>
      <c r="D77" s="142" t="s">
        <v>493</v>
      </c>
      <c r="E77" s="142">
        <v>1</v>
      </c>
      <c r="F77" s="142">
        <f>1533*1.2</f>
        <v>1839.6</v>
      </c>
    </row>
    <row r="78" spans="1:6" ht="38.25" customHeight="1" x14ac:dyDescent="0.25">
      <c r="A78" s="144">
        <v>56</v>
      </c>
      <c r="B78" s="143" t="s">
        <v>1407</v>
      </c>
      <c r="C78" s="142" t="s">
        <v>1406</v>
      </c>
      <c r="D78" s="142" t="s">
        <v>493</v>
      </c>
      <c r="E78" s="142">
        <v>1</v>
      </c>
      <c r="F78" s="142">
        <f>2808*1.2</f>
        <v>3369.6</v>
      </c>
    </row>
    <row r="79" spans="1:6" ht="63" customHeight="1" x14ac:dyDescent="0.25">
      <c r="A79" s="144">
        <v>57</v>
      </c>
      <c r="B79" s="143" t="s">
        <v>1405</v>
      </c>
      <c r="C79" s="142" t="s">
        <v>1404</v>
      </c>
      <c r="D79" s="142" t="s">
        <v>1401</v>
      </c>
      <c r="E79" s="142">
        <v>0.01</v>
      </c>
      <c r="F79" s="142">
        <f>371*1.2</f>
        <v>445.2</v>
      </c>
    </row>
    <row r="80" spans="1:6" ht="54.75" customHeight="1" x14ac:dyDescent="0.25">
      <c r="A80" s="144">
        <v>58</v>
      </c>
      <c r="B80" s="143" t="s">
        <v>1403</v>
      </c>
      <c r="C80" s="142" t="s">
        <v>1402</v>
      </c>
      <c r="D80" s="142" t="s">
        <v>1401</v>
      </c>
      <c r="E80" s="142">
        <v>0.01</v>
      </c>
      <c r="F80" s="145">
        <f>8748/100*1.2</f>
        <v>104.976</v>
      </c>
    </row>
    <row r="81" spans="1:6" ht="72" customHeight="1" x14ac:dyDescent="0.25">
      <c r="A81" s="144">
        <v>59</v>
      </c>
      <c r="B81" s="143" t="s">
        <v>481</v>
      </c>
      <c r="C81" s="142" t="s">
        <v>810</v>
      </c>
      <c r="D81" s="142" t="s">
        <v>483</v>
      </c>
      <c r="E81" s="142">
        <v>1E-3</v>
      </c>
      <c r="F81" s="145">
        <f>12315/1000*1.2</f>
        <v>14.777999999999999</v>
      </c>
    </row>
    <row r="82" spans="1:6" ht="40.5" customHeight="1" x14ac:dyDescent="0.25">
      <c r="A82" s="144">
        <v>60</v>
      </c>
      <c r="B82" s="143" t="s">
        <v>811</v>
      </c>
      <c r="C82" s="142" t="s">
        <v>812</v>
      </c>
      <c r="D82" s="142" t="s">
        <v>480</v>
      </c>
      <c r="E82" s="142">
        <v>1</v>
      </c>
      <c r="F82" s="142">
        <f>759*1.2</f>
        <v>910.8</v>
      </c>
    </row>
    <row r="83" spans="1:6" ht="54" customHeight="1" x14ac:dyDescent="0.25">
      <c r="A83" s="144">
        <v>61</v>
      </c>
      <c r="B83" s="143" t="s">
        <v>487</v>
      </c>
      <c r="C83" s="142" t="s">
        <v>813</v>
      </c>
      <c r="D83" s="142" t="s">
        <v>485</v>
      </c>
      <c r="E83" s="142">
        <v>1</v>
      </c>
      <c r="F83" s="142">
        <f>581*1.2</f>
        <v>697.19999999999993</v>
      </c>
    </row>
    <row r="84" spans="1:6" ht="43.5" customHeight="1" x14ac:dyDescent="0.25">
      <c r="A84" s="144">
        <v>62</v>
      </c>
      <c r="B84" s="143" t="s">
        <v>491</v>
      </c>
      <c r="C84" s="142" t="s">
        <v>814</v>
      </c>
      <c r="D84" s="142" t="s">
        <v>485</v>
      </c>
      <c r="E84" s="142">
        <v>1</v>
      </c>
      <c r="F84" s="142">
        <f>210*1.2</f>
        <v>252</v>
      </c>
    </row>
    <row r="85" spans="1:6" ht="26.25" customHeight="1" x14ac:dyDescent="0.25">
      <c r="A85" s="183" t="s">
        <v>499</v>
      </c>
      <c r="B85" s="184"/>
      <c r="C85" s="184"/>
      <c r="D85" s="184"/>
      <c r="E85" s="184"/>
      <c r="F85" s="184"/>
    </row>
    <row r="86" spans="1:6" ht="48.75" customHeight="1" x14ac:dyDescent="0.25">
      <c r="A86" s="144">
        <v>63</v>
      </c>
      <c r="B86" s="143" t="s">
        <v>610</v>
      </c>
      <c r="C86" s="142" t="s">
        <v>611</v>
      </c>
      <c r="D86" s="142" t="s">
        <v>500</v>
      </c>
      <c r="E86" s="142">
        <v>1</v>
      </c>
      <c r="F86" s="142">
        <f>32*1.2</f>
        <v>38.4</v>
      </c>
    </row>
    <row r="87" spans="1:6" ht="52.5" customHeight="1" x14ac:dyDescent="0.25">
      <c r="A87" s="144">
        <v>64</v>
      </c>
      <c r="B87" s="143" t="s">
        <v>501</v>
      </c>
      <c r="C87" s="142" t="s">
        <v>502</v>
      </c>
      <c r="D87" s="142" t="s">
        <v>500</v>
      </c>
      <c r="E87" s="142">
        <v>1</v>
      </c>
      <c r="F87" s="142">
        <f>137*1.2</f>
        <v>164.4</v>
      </c>
    </row>
    <row r="88" spans="1:6" ht="56.25" customHeight="1" x14ac:dyDescent="0.25">
      <c r="A88" s="144">
        <v>65</v>
      </c>
      <c r="B88" s="143" t="s">
        <v>1400</v>
      </c>
      <c r="C88" s="142" t="s">
        <v>1399</v>
      </c>
      <c r="D88" s="142" t="s">
        <v>500</v>
      </c>
      <c r="E88" s="142">
        <v>1</v>
      </c>
      <c r="F88" s="142">
        <f>56*1.2</f>
        <v>67.2</v>
      </c>
    </row>
    <row r="89" spans="1:6" ht="53.25" customHeight="1" x14ac:dyDescent="0.25">
      <c r="A89" s="144">
        <v>66</v>
      </c>
      <c r="B89" s="143" t="s">
        <v>503</v>
      </c>
      <c r="C89" s="142" t="s">
        <v>504</v>
      </c>
      <c r="D89" s="142" t="s">
        <v>500</v>
      </c>
      <c r="E89" s="142">
        <v>1</v>
      </c>
      <c r="F89" s="142">
        <f>65*1.2</f>
        <v>78</v>
      </c>
    </row>
    <row r="90" spans="1:6" ht="64.5" customHeight="1" x14ac:dyDescent="0.25">
      <c r="A90" s="144">
        <v>67</v>
      </c>
      <c r="B90" s="143" t="s">
        <v>505</v>
      </c>
      <c r="C90" s="142" t="s">
        <v>506</v>
      </c>
      <c r="D90" s="142" t="s">
        <v>500</v>
      </c>
      <c r="E90" s="142">
        <v>1</v>
      </c>
      <c r="F90" s="142">
        <f>89*1.2</f>
        <v>106.8</v>
      </c>
    </row>
    <row r="91" spans="1:6" ht="27" customHeight="1" x14ac:dyDescent="0.25">
      <c r="A91" s="183" t="s">
        <v>507</v>
      </c>
      <c r="B91" s="184"/>
      <c r="C91" s="184"/>
      <c r="D91" s="184"/>
      <c r="E91" s="184"/>
      <c r="F91" s="184"/>
    </row>
    <row r="92" spans="1:6" ht="27" customHeight="1" x14ac:dyDescent="0.25">
      <c r="A92" s="144">
        <v>68</v>
      </c>
      <c r="B92" s="143" t="s">
        <v>1398</v>
      </c>
      <c r="C92" s="142" t="s">
        <v>1397</v>
      </c>
      <c r="D92" s="142" t="s">
        <v>826</v>
      </c>
      <c r="E92" s="142">
        <v>1</v>
      </c>
      <c r="F92" s="142">
        <f>161*1.2</f>
        <v>193.2</v>
      </c>
    </row>
    <row r="93" spans="1:6" ht="33" customHeight="1" x14ac:dyDescent="0.25">
      <c r="A93" s="144">
        <v>69</v>
      </c>
      <c r="B93" s="143" t="s">
        <v>508</v>
      </c>
      <c r="C93" s="142" t="s">
        <v>509</v>
      </c>
      <c r="D93" s="142" t="s">
        <v>510</v>
      </c>
      <c r="E93" s="142">
        <v>1</v>
      </c>
      <c r="F93" s="142">
        <f>13251*1.2</f>
        <v>15901.199999999999</v>
      </c>
    </row>
    <row r="94" spans="1:6" ht="42" customHeight="1" x14ac:dyDescent="0.25">
      <c r="A94" s="144">
        <v>70</v>
      </c>
      <c r="B94" s="143" t="s">
        <v>1396</v>
      </c>
      <c r="C94" s="142" t="s">
        <v>1395</v>
      </c>
      <c r="D94" s="142" t="s">
        <v>1394</v>
      </c>
      <c r="E94" s="142">
        <v>1</v>
      </c>
      <c r="F94" s="142">
        <f>153*1.2</f>
        <v>183.6</v>
      </c>
    </row>
    <row r="95" spans="1:6" ht="53.25" customHeight="1" x14ac:dyDescent="0.25">
      <c r="A95" s="144">
        <v>71</v>
      </c>
      <c r="B95" s="143" t="s">
        <v>612</v>
      </c>
      <c r="C95" s="142" t="s">
        <v>816</v>
      </c>
      <c r="D95" s="142" t="s">
        <v>512</v>
      </c>
      <c r="E95" s="142">
        <v>1</v>
      </c>
      <c r="F95" s="142">
        <f>1646*1.2</f>
        <v>1975.1999999999998</v>
      </c>
    </row>
    <row r="96" spans="1:6" ht="39" customHeight="1" x14ac:dyDescent="0.25">
      <c r="A96" s="144">
        <v>72</v>
      </c>
      <c r="B96" s="143" t="s">
        <v>511</v>
      </c>
      <c r="C96" s="142" t="s">
        <v>817</v>
      </c>
      <c r="D96" s="142" t="s">
        <v>512</v>
      </c>
      <c r="E96" s="142">
        <v>1</v>
      </c>
      <c r="F96" s="142">
        <f>428*1.2</f>
        <v>513.6</v>
      </c>
    </row>
    <row r="97" spans="1:6" ht="39.75" customHeight="1" x14ac:dyDescent="0.25">
      <c r="A97" s="144">
        <v>73</v>
      </c>
      <c r="B97" s="143" t="s">
        <v>513</v>
      </c>
      <c r="C97" s="142" t="s">
        <v>818</v>
      </c>
      <c r="D97" s="142" t="s">
        <v>512</v>
      </c>
      <c r="E97" s="142">
        <v>1</v>
      </c>
      <c r="F97" s="142">
        <f>153*1.2</f>
        <v>183.6</v>
      </c>
    </row>
    <row r="98" spans="1:6" ht="21.75" customHeight="1" x14ac:dyDescent="0.25">
      <c r="A98" s="144">
        <v>74</v>
      </c>
      <c r="B98" s="143" t="s">
        <v>514</v>
      </c>
      <c r="C98" s="142" t="s">
        <v>515</v>
      </c>
      <c r="D98" s="142" t="s">
        <v>815</v>
      </c>
      <c r="E98" s="142">
        <v>1</v>
      </c>
      <c r="F98" s="142">
        <f>920*1.2</f>
        <v>1104</v>
      </c>
    </row>
    <row r="99" spans="1:6" ht="25.5" customHeight="1" x14ac:dyDescent="0.25">
      <c r="A99" s="144">
        <v>75</v>
      </c>
      <c r="B99" s="143" t="s">
        <v>516</v>
      </c>
      <c r="C99" s="142" t="s">
        <v>819</v>
      </c>
      <c r="D99" s="142" t="s">
        <v>815</v>
      </c>
      <c r="E99" s="142">
        <v>1</v>
      </c>
      <c r="F99" s="142">
        <f>1896*1.2</f>
        <v>2275.1999999999998</v>
      </c>
    </row>
    <row r="100" spans="1:6" ht="34.5" customHeight="1" x14ac:dyDescent="0.25">
      <c r="A100" s="144">
        <v>76</v>
      </c>
      <c r="B100" s="143" t="s">
        <v>613</v>
      </c>
      <c r="C100" s="142" t="s">
        <v>614</v>
      </c>
      <c r="D100" s="142" t="s">
        <v>815</v>
      </c>
      <c r="E100" s="142">
        <v>1</v>
      </c>
      <c r="F100" s="142">
        <f>1065*1.2</f>
        <v>1278</v>
      </c>
    </row>
    <row r="101" spans="1:6" ht="28.5" customHeight="1" x14ac:dyDescent="0.25">
      <c r="A101" s="144">
        <v>77</v>
      </c>
      <c r="B101" s="143" t="s">
        <v>517</v>
      </c>
      <c r="C101" s="142" t="s">
        <v>518</v>
      </c>
      <c r="D101" s="142" t="s">
        <v>815</v>
      </c>
      <c r="E101" s="142">
        <v>1</v>
      </c>
      <c r="F101" s="142">
        <f>629*1.2</f>
        <v>754.8</v>
      </c>
    </row>
    <row r="102" spans="1:6" ht="29.25" customHeight="1" x14ac:dyDescent="0.25">
      <c r="A102" s="144">
        <v>78</v>
      </c>
      <c r="B102" s="143" t="s">
        <v>1393</v>
      </c>
      <c r="C102" s="142" t="s">
        <v>1392</v>
      </c>
      <c r="D102" s="142" t="s">
        <v>815</v>
      </c>
      <c r="E102" s="142">
        <v>1</v>
      </c>
      <c r="F102" s="142">
        <f>444*1.2</f>
        <v>532.79999999999995</v>
      </c>
    </row>
    <row r="103" spans="1:6" ht="53.25" customHeight="1" x14ac:dyDescent="0.25">
      <c r="A103" s="144">
        <v>79</v>
      </c>
      <c r="B103" s="143" t="s">
        <v>1391</v>
      </c>
      <c r="C103" s="142" t="s">
        <v>1390</v>
      </c>
      <c r="D103" s="142" t="s">
        <v>815</v>
      </c>
      <c r="E103" s="142">
        <v>1</v>
      </c>
      <c r="F103" s="142">
        <f>1162*1.2</f>
        <v>1394.3999999999999</v>
      </c>
    </row>
    <row r="104" spans="1:6" ht="36.75" customHeight="1" x14ac:dyDescent="0.25">
      <c r="A104" s="144">
        <v>80</v>
      </c>
      <c r="B104" s="143" t="s">
        <v>519</v>
      </c>
      <c r="C104" s="142" t="s">
        <v>520</v>
      </c>
      <c r="D104" s="142" t="s">
        <v>815</v>
      </c>
      <c r="E104" s="142">
        <v>1</v>
      </c>
      <c r="F104" s="142">
        <f>1041*1.2</f>
        <v>1249.2</v>
      </c>
    </row>
    <row r="105" spans="1:6" ht="43.5" customHeight="1" x14ac:dyDescent="0.25">
      <c r="A105" s="144">
        <v>81</v>
      </c>
      <c r="B105" s="143" t="s">
        <v>521</v>
      </c>
      <c r="C105" s="142" t="s">
        <v>522</v>
      </c>
      <c r="D105" s="142" t="s">
        <v>815</v>
      </c>
      <c r="E105" s="142">
        <v>1</v>
      </c>
      <c r="F105" s="142">
        <f>799*1.2</f>
        <v>958.8</v>
      </c>
    </row>
    <row r="106" spans="1:6" ht="61.5" customHeight="1" x14ac:dyDescent="0.25">
      <c r="A106" s="144">
        <v>82</v>
      </c>
      <c r="B106" s="143" t="s">
        <v>523</v>
      </c>
      <c r="C106" s="142" t="s">
        <v>524</v>
      </c>
      <c r="D106" s="142" t="s">
        <v>510</v>
      </c>
      <c r="E106" s="142">
        <v>1</v>
      </c>
      <c r="F106" s="142">
        <f>3591*1.2</f>
        <v>4309.2</v>
      </c>
    </row>
    <row r="107" spans="1:6" ht="63.75" customHeight="1" x14ac:dyDescent="0.25">
      <c r="A107" s="144">
        <v>83</v>
      </c>
      <c r="B107" s="143" t="s">
        <v>525</v>
      </c>
      <c r="C107" s="142" t="s">
        <v>526</v>
      </c>
      <c r="D107" s="142" t="s">
        <v>510</v>
      </c>
      <c r="E107" s="142">
        <v>1</v>
      </c>
      <c r="F107" s="142">
        <f>2389*1.2</f>
        <v>2866.7999999999997</v>
      </c>
    </row>
    <row r="108" spans="1:6" ht="24" customHeight="1" x14ac:dyDescent="0.25">
      <c r="A108" s="194" t="s">
        <v>615</v>
      </c>
      <c r="B108" s="194"/>
      <c r="C108" s="194"/>
      <c r="D108" s="194"/>
      <c r="E108" s="194"/>
      <c r="F108" s="194"/>
    </row>
    <row r="109" spans="1:6" ht="25.5" customHeight="1" x14ac:dyDescent="0.25">
      <c r="A109" s="192" t="s">
        <v>616</v>
      </c>
      <c r="B109" s="192"/>
      <c r="C109" s="192"/>
      <c r="D109" s="192"/>
      <c r="E109" s="192"/>
      <c r="F109" s="192"/>
    </row>
    <row r="110" spans="1:6" ht="24" customHeight="1" x14ac:dyDescent="0.25">
      <c r="A110" s="140">
        <v>84</v>
      </c>
      <c r="B110" s="140" t="s">
        <v>617</v>
      </c>
      <c r="C110" s="140" t="s">
        <v>820</v>
      </c>
      <c r="D110" s="140" t="s">
        <v>512</v>
      </c>
      <c r="E110" s="140">
        <v>1</v>
      </c>
      <c r="F110" s="141">
        <v>3410</v>
      </c>
    </row>
    <row r="111" spans="1:6" ht="24" customHeight="1" x14ac:dyDescent="0.25">
      <c r="A111" s="138">
        <v>85</v>
      </c>
      <c r="B111" s="138" t="s">
        <v>617</v>
      </c>
      <c r="C111" s="138" t="s">
        <v>821</v>
      </c>
      <c r="D111" s="138" t="s">
        <v>512</v>
      </c>
      <c r="E111" s="138">
        <v>1</v>
      </c>
      <c r="F111" s="137">
        <v>6064</v>
      </c>
    </row>
    <row r="112" spans="1:6" ht="24" customHeight="1" x14ac:dyDescent="0.25">
      <c r="A112" s="140">
        <v>86</v>
      </c>
      <c r="B112" s="138" t="s">
        <v>617</v>
      </c>
      <c r="C112" s="138" t="s">
        <v>1389</v>
      </c>
      <c r="D112" s="138" t="s">
        <v>512</v>
      </c>
      <c r="E112" s="138">
        <v>1</v>
      </c>
      <c r="F112" s="137">
        <v>15260</v>
      </c>
    </row>
    <row r="113" spans="1:6" ht="24" customHeight="1" x14ac:dyDescent="0.25">
      <c r="A113" s="138">
        <v>87</v>
      </c>
      <c r="B113" s="138" t="s">
        <v>617</v>
      </c>
      <c r="C113" s="138" t="s">
        <v>1388</v>
      </c>
      <c r="D113" s="138" t="s">
        <v>512</v>
      </c>
      <c r="E113" s="138">
        <v>1</v>
      </c>
      <c r="F113" s="137">
        <v>66287</v>
      </c>
    </row>
    <row r="114" spans="1:6" ht="24" customHeight="1" x14ac:dyDescent="0.25">
      <c r="A114" s="140">
        <v>88</v>
      </c>
      <c r="B114" s="138" t="s">
        <v>617</v>
      </c>
      <c r="C114" s="138" t="s">
        <v>1387</v>
      </c>
      <c r="D114" s="138" t="s">
        <v>512</v>
      </c>
      <c r="E114" s="138">
        <v>1</v>
      </c>
      <c r="F114" s="137">
        <v>58202</v>
      </c>
    </row>
    <row r="115" spans="1:6" ht="24" customHeight="1" x14ac:dyDescent="0.25">
      <c r="A115" s="138">
        <v>89</v>
      </c>
      <c r="B115" s="138" t="s">
        <v>617</v>
      </c>
      <c r="C115" s="138" t="s">
        <v>1386</v>
      </c>
      <c r="D115" s="138" t="s">
        <v>512</v>
      </c>
      <c r="E115" s="138">
        <v>1</v>
      </c>
      <c r="F115" s="137">
        <v>43313</v>
      </c>
    </row>
    <row r="116" spans="1:6" ht="24" customHeight="1" x14ac:dyDescent="0.25">
      <c r="A116" s="140">
        <v>90</v>
      </c>
      <c r="B116" s="138" t="s">
        <v>617</v>
      </c>
      <c r="C116" s="138" t="s">
        <v>1385</v>
      </c>
      <c r="D116" s="138" t="s">
        <v>512</v>
      </c>
      <c r="E116" s="138">
        <v>1</v>
      </c>
      <c r="F116" s="137">
        <v>18792</v>
      </c>
    </row>
    <row r="117" spans="1:6" ht="24" customHeight="1" x14ac:dyDescent="0.25">
      <c r="A117" s="138">
        <v>91</v>
      </c>
      <c r="B117" s="138" t="s">
        <v>617</v>
      </c>
      <c r="C117" s="138" t="s">
        <v>1384</v>
      </c>
      <c r="D117" s="138" t="s">
        <v>512</v>
      </c>
      <c r="E117" s="138">
        <v>1</v>
      </c>
      <c r="F117" s="137">
        <v>107521</v>
      </c>
    </row>
    <row r="118" spans="1:6" ht="24" customHeight="1" x14ac:dyDescent="0.25">
      <c r="A118" s="140">
        <v>92</v>
      </c>
      <c r="B118" s="138" t="s">
        <v>617</v>
      </c>
      <c r="C118" s="138" t="s">
        <v>1383</v>
      </c>
      <c r="D118" s="138" t="s">
        <v>512</v>
      </c>
      <c r="E118" s="138">
        <v>1</v>
      </c>
      <c r="F118" s="137">
        <v>28631</v>
      </c>
    </row>
    <row r="119" spans="1:6" ht="24" customHeight="1" x14ac:dyDescent="0.25">
      <c r="A119" s="138">
        <v>93</v>
      </c>
      <c r="B119" s="138" t="s">
        <v>617</v>
      </c>
      <c r="C119" s="138" t="s">
        <v>1382</v>
      </c>
      <c r="D119" s="138" t="s">
        <v>512</v>
      </c>
      <c r="E119" s="138">
        <v>1</v>
      </c>
      <c r="F119" s="137">
        <v>57260</v>
      </c>
    </row>
    <row r="120" spans="1:6" ht="24" customHeight="1" x14ac:dyDescent="0.25">
      <c r="A120" s="140">
        <v>94</v>
      </c>
      <c r="B120" s="138" t="s">
        <v>617</v>
      </c>
      <c r="C120" s="138" t="s">
        <v>1381</v>
      </c>
      <c r="D120" s="138" t="s">
        <v>512</v>
      </c>
      <c r="E120" s="138">
        <v>1</v>
      </c>
      <c r="F120" s="137">
        <v>231883</v>
      </c>
    </row>
    <row r="121" spans="1:6" ht="24" customHeight="1" x14ac:dyDescent="0.25">
      <c r="A121" s="138">
        <v>95</v>
      </c>
      <c r="B121" s="138" t="s">
        <v>617</v>
      </c>
      <c r="C121" s="138" t="s">
        <v>1380</v>
      </c>
      <c r="D121" s="138" t="s">
        <v>512</v>
      </c>
      <c r="E121" s="138">
        <v>1</v>
      </c>
      <c r="F121" s="137">
        <v>121614</v>
      </c>
    </row>
    <row r="122" spans="1:6" ht="24" customHeight="1" x14ac:dyDescent="0.25">
      <c r="A122" s="140">
        <v>96</v>
      </c>
      <c r="B122" s="138" t="s">
        <v>617</v>
      </c>
      <c r="C122" s="138" t="s">
        <v>1379</v>
      </c>
      <c r="D122" s="138" t="s">
        <v>512</v>
      </c>
      <c r="E122" s="138">
        <v>1</v>
      </c>
      <c r="F122" s="137">
        <v>24156</v>
      </c>
    </row>
    <row r="123" spans="1:6" ht="24" customHeight="1" x14ac:dyDescent="0.25">
      <c r="A123" s="138">
        <v>97</v>
      </c>
      <c r="B123" s="138" t="s">
        <v>617</v>
      </c>
      <c r="C123" s="138" t="s">
        <v>1378</v>
      </c>
      <c r="D123" s="138" t="s">
        <v>512</v>
      </c>
      <c r="E123" s="138">
        <v>1</v>
      </c>
      <c r="F123" s="137">
        <v>160012</v>
      </c>
    </row>
    <row r="124" spans="1:6" ht="24" customHeight="1" x14ac:dyDescent="0.25">
      <c r="A124" s="140">
        <v>98</v>
      </c>
      <c r="B124" s="138" t="s">
        <v>617</v>
      </c>
      <c r="C124" s="139" t="s">
        <v>822</v>
      </c>
      <c r="D124" s="138" t="s">
        <v>512</v>
      </c>
      <c r="E124" s="138">
        <v>1</v>
      </c>
      <c r="F124" s="137">
        <v>15574</v>
      </c>
    </row>
    <row r="125" spans="1:6" ht="24" customHeight="1" x14ac:dyDescent="0.25">
      <c r="A125" s="138">
        <v>99</v>
      </c>
      <c r="B125" s="138" t="s">
        <v>617</v>
      </c>
      <c r="C125" s="139" t="s">
        <v>1377</v>
      </c>
      <c r="D125" s="138" t="s">
        <v>512</v>
      </c>
      <c r="E125" s="138">
        <v>1</v>
      </c>
      <c r="F125" s="137">
        <v>14580</v>
      </c>
    </row>
    <row r="126" spans="1:6" ht="24" customHeight="1" x14ac:dyDescent="0.25">
      <c r="A126" s="140">
        <v>100</v>
      </c>
      <c r="B126" s="138" t="s">
        <v>617</v>
      </c>
      <c r="C126" s="139" t="s">
        <v>1376</v>
      </c>
      <c r="D126" s="138" t="s">
        <v>512</v>
      </c>
      <c r="E126" s="138">
        <v>1</v>
      </c>
      <c r="F126" s="137">
        <v>315495</v>
      </c>
    </row>
    <row r="127" spans="1:6" ht="24" customHeight="1" x14ac:dyDescent="0.25">
      <c r="A127" s="138">
        <v>101</v>
      </c>
      <c r="B127" s="138" t="s">
        <v>617</v>
      </c>
      <c r="C127" s="139" t="s">
        <v>1375</v>
      </c>
      <c r="D127" s="138" t="s">
        <v>512</v>
      </c>
      <c r="E127" s="138">
        <v>1</v>
      </c>
      <c r="F127" s="137">
        <v>28613</v>
      </c>
    </row>
    <row r="128" spans="1:6" ht="24" customHeight="1" x14ac:dyDescent="0.25">
      <c r="A128" s="140">
        <v>102</v>
      </c>
      <c r="B128" s="138" t="s">
        <v>617</v>
      </c>
      <c r="C128" s="139" t="s">
        <v>1374</v>
      </c>
      <c r="D128" s="138" t="s">
        <v>512</v>
      </c>
      <c r="E128" s="138">
        <v>1</v>
      </c>
      <c r="F128" s="137">
        <v>30321</v>
      </c>
    </row>
    <row r="129" spans="1:6" ht="24" customHeight="1" x14ac:dyDescent="0.25">
      <c r="A129" s="138">
        <v>103</v>
      </c>
      <c r="B129" s="138" t="s">
        <v>617</v>
      </c>
      <c r="C129" s="139" t="s">
        <v>1373</v>
      </c>
      <c r="D129" s="138" t="s">
        <v>512</v>
      </c>
      <c r="E129" s="138">
        <v>1</v>
      </c>
      <c r="F129" s="137">
        <v>90457</v>
      </c>
    </row>
    <row r="130" spans="1:6" ht="24" customHeight="1" x14ac:dyDescent="0.25">
      <c r="A130" s="140">
        <v>104</v>
      </c>
      <c r="B130" s="138" t="s">
        <v>617</v>
      </c>
      <c r="C130" s="139" t="s">
        <v>1372</v>
      </c>
      <c r="D130" s="138" t="s">
        <v>512</v>
      </c>
      <c r="E130" s="138">
        <v>1</v>
      </c>
      <c r="F130" s="137">
        <v>23492</v>
      </c>
    </row>
    <row r="131" spans="1:6" ht="24" customHeight="1" x14ac:dyDescent="0.25">
      <c r="A131" s="138">
        <v>105</v>
      </c>
      <c r="B131" s="138" t="s">
        <v>617</v>
      </c>
      <c r="C131" s="139" t="s">
        <v>1371</v>
      </c>
      <c r="D131" s="138" t="s">
        <v>512</v>
      </c>
      <c r="E131" s="138">
        <v>1</v>
      </c>
      <c r="F131" s="137">
        <v>107033</v>
      </c>
    </row>
    <row r="132" spans="1:6" ht="24" customHeight="1" x14ac:dyDescent="0.25">
      <c r="A132" s="140">
        <v>106</v>
      </c>
      <c r="B132" s="138" t="s">
        <v>617</v>
      </c>
      <c r="C132" s="139" t="s">
        <v>1370</v>
      </c>
      <c r="D132" s="138" t="s">
        <v>512</v>
      </c>
      <c r="E132" s="138">
        <v>1</v>
      </c>
      <c r="F132" s="137">
        <v>110116</v>
      </c>
    </row>
    <row r="133" spans="1:6" ht="24" customHeight="1" x14ac:dyDescent="0.25">
      <c r="A133" s="138">
        <v>107</v>
      </c>
      <c r="B133" s="138" t="s">
        <v>617</v>
      </c>
      <c r="C133" s="139" t="s">
        <v>1369</v>
      </c>
      <c r="D133" s="138" t="s">
        <v>512</v>
      </c>
      <c r="E133" s="138">
        <v>1</v>
      </c>
      <c r="F133" s="137">
        <v>13213</v>
      </c>
    </row>
    <row r="134" spans="1:6" ht="24" customHeight="1" x14ac:dyDescent="0.25">
      <c r="A134" s="140">
        <v>108</v>
      </c>
      <c r="B134" s="138" t="s">
        <v>617</v>
      </c>
      <c r="C134" s="139" t="s">
        <v>1368</v>
      </c>
      <c r="D134" s="138" t="s">
        <v>512</v>
      </c>
      <c r="E134" s="138">
        <v>1</v>
      </c>
      <c r="F134" s="137">
        <v>70746</v>
      </c>
    </row>
    <row r="135" spans="1:6" ht="24" customHeight="1" x14ac:dyDescent="0.25">
      <c r="A135" s="138">
        <v>109</v>
      </c>
      <c r="B135" s="138" t="s">
        <v>617</v>
      </c>
      <c r="C135" s="139" t="s">
        <v>1367</v>
      </c>
      <c r="D135" s="138" t="s">
        <v>512</v>
      </c>
      <c r="E135" s="138">
        <v>1</v>
      </c>
      <c r="F135" s="137">
        <v>148938</v>
      </c>
    </row>
    <row r="136" spans="1:6" ht="24" customHeight="1" x14ac:dyDescent="0.25">
      <c r="A136" s="140">
        <v>110</v>
      </c>
      <c r="B136" s="138" t="s">
        <v>617</v>
      </c>
      <c r="C136" s="139" t="s">
        <v>1366</v>
      </c>
      <c r="D136" s="138" t="s">
        <v>512</v>
      </c>
      <c r="E136" s="138">
        <v>1</v>
      </c>
      <c r="F136" s="137">
        <v>31152</v>
      </c>
    </row>
    <row r="137" spans="1:6" ht="24" customHeight="1" x14ac:dyDescent="0.25">
      <c r="A137" s="138">
        <v>111</v>
      </c>
      <c r="B137" s="138" t="s">
        <v>617</v>
      </c>
      <c r="C137" s="139" t="s">
        <v>1365</v>
      </c>
      <c r="D137" s="138" t="s">
        <v>512</v>
      </c>
      <c r="E137" s="138">
        <v>1</v>
      </c>
      <c r="F137" s="137">
        <v>90638</v>
      </c>
    </row>
    <row r="138" spans="1:6" ht="24" customHeight="1" x14ac:dyDescent="0.25">
      <c r="A138" s="140">
        <v>112</v>
      </c>
      <c r="B138" s="138" t="s">
        <v>617</v>
      </c>
      <c r="C138" s="139" t="s">
        <v>1364</v>
      </c>
      <c r="D138" s="138" t="s">
        <v>512</v>
      </c>
      <c r="E138" s="138">
        <v>1</v>
      </c>
      <c r="F138" s="137">
        <v>84049</v>
      </c>
    </row>
    <row r="139" spans="1:6" ht="24" customHeight="1" x14ac:dyDescent="0.25">
      <c r="A139" s="138">
        <v>113</v>
      </c>
      <c r="B139" s="138" t="s">
        <v>617</v>
      </c>
      <c r="C139" s="139" t="s">
        <v>1363</v>
      </c>
      <c r="D139" s="138" t="s">
        <v>512</v>
      </c>
      <c r="E139" s="138">
        <v>1</v>
      </c>
      <c r="F139" s="137">
        <v>186747</v>
      </c>
    </row>
    <row r="140" spans="1:6" ht="24" customHeight="1" x14ac:dyDescent="0.25">
      <c r="A140" s="140">
        <v>114</v>
      </c>
      <c r="B140" s="138" t="s">
        <v>617</v>
      </c>
      <c r="C140" s="139" t="s">
        <v>1362</v>
      </c>
      <c r="D140" s="138" t="s">
        <v>512</v>
      </c>
      <c r="E140" s="138">
        <v>1</v>
      </c>
      <c r="F140" s="137">
        <v>99519</v>
      </c>
    </row>
    <row r="141" spans="1:6" ht="24" customHeight="1" x14ac:dyDescent="0.25">
      <c r="A141" s="138">
        <v>115</v>
      </c>
      <c r="B141" s="138" t="s">
        <v>617</v>
      </c>
      <c r="C141" s="139" t="s">
        <v>1361</v>
      </c>
      <c r="D141" s="138" t="s">
        <v>512</v>
      </c>
      <c r="E141" s="138">
        <v>1</v>
      </c>
      <c r="F141" s="137">
        <v>217964</v>
      </c>
    </row>
    <row r="142" spans="1:6" ht="24" customHeight="1" x14ac:dyDescent="0.25">
      <c r="A142" s="140">
        <v>116</v>
      </c>
      <c r="B142" s="138" t="s">
        <v>617</v>
      </c>
      <c r="C142" s="139" t="s">
        <v>1360</v>
      </c>
      <c r="D142" s="138" t="s">
        <v>512</v>
      </c>
      <c r="E142" s="138">
        <v>1</v>
      </c>
      <c r="F142" s="137">
        <v>12835</v>
      </c>
    </row>
    <row r="143" spans="1:6" ht="24" customHeight="1" x14ac:dyDescent="0.25">
      <c r="A143" s="138">
        <v>117</v>
      </c>
      <c r="B143" s="138" t="s">
        <v>617</v>
      </c>
      <c r="C143" s="139" t="s">
        <v>1359</v>
      </c>
      <c r="D143" s="138" t="s">
        <v>512</v>
      </c>
      <c r="E143" s="138">
        <v>1</v>
      </c>
      <c r="F143" s="137">
        <v>225671</v>
      </c>
    </row>
    <row r="144" spans="1:6" ht="24" customHeight="1" x14ac:dyDescent="0.25">
      <c r="A144" s="140">
        <v>118</v>
      </c>
      <c r="B144" s="138" t="s">
        <v>617</v>
      </c>
      <c r="C144" s="139" t="s">
        <v>1358</v>
      </c>
      <c r="D144" s="138" t="s">
        <v>512</v>
      </c>
      <c r="E144" s="138">
        <v>1</v>
      </c>
      <c r="F144" s="137">
        <v>47717</v>
      </c>
    </row>
    <row r="145" spans="1:6" ht="24" customHeight="1" x14ac:dyDescent="0.25">
      <c r="A145" s="138">
        <v>119</v>
      </c>
      <c r="B145" s="138" t="s">
        <v>617</v>
      </c>
      <c r="C145" s="139" t="s">
        <v>1357</v>
      </c>
      <c r="D145" s="138" t="s">
        <v>512</v>
      </c>
      <c r="E145" s="138">
        <v>1</v>
      </c>
      <c r="F145" s="137">
        <v>228354</v>
      </c>
    </row>
    <row r="146" spans="1:6" ht="24" customHeight="1" x14ac:dyDescent="0.25">
      <c r="A146" s="140">
        <v>120</v>
      </c>
      <c r="B146" s="138" t="s">
        <v>617</v>
      </c>
      <c r="C146" s="139" t="s">
        <v>1356</v>
      </c>
      <c r="D146" s="138" t="s">
        <v>512</v>
      </c>
      <c r="E146" s="138">
        <v>1</v>
      </c>
      <c r="F146" s="137">
        <v>117279</v>
      </c>
    </row>
    <row r="147" spans="1:6" ht="24" customHeight="1" x14ac:dyDescent="0.25">
      <c r="A147" s="138">
        <v>121</v>
      </c>
      <c r="B147" s="138" t="s">
        <v>617</v>
      </c>
      <c r="C147" s="139" t="s">
        <v>1355</v>
      </c>
      <c r="D147" s="138" t="s">
        <v>512</v>
      </c>
      <c r="E147" s="138">
        <v>1</v>
      </c>
      <c r="F147" s="137">
        <v>85310</v>
      </c>
    </row>
    <row r="148" spans="1:6" ht="24" customHeight="1" x14ac:dyDescent="0.25">
      <c r="A148" s="140">
        <v>122</v>
      </c>
      <c r="B148" s="138" t="s">
        <v>617</v>
      </c>
      <c r="C148" s="139" t="s">
        <v>1354</v>
      </c>
      <c r="D148" s="138" t="s">
        <v>512</v>
      </c>
      <c r="E148" s="138">
        <v>1</v>
      </c>
      <c r="F148" s="137">
        <v>18851</v>
      </c>
    </row>
    <row r="149" spans="1:6" ht="24" customHeight="1" x14ac:dyDescent="0.25">
      <c r="A149" s="138">
        <v>123</v>
      </c>
      <c r="B149" s="138" t="s">
        <v>617</v>
      </c>
      <c r="C149" s="139" t="s">
        <v>1353</v>
      </c>
      <c r="D149" s="138" t="s">
        <v>512</v>
      </c>
      <c r="E149" s="138">
        <v>1</v>
      </c>
      <c r="F149" s="137">
        <v>25664</v>
      </c>
    </row>
    <row r="150" spans="1:6" ht="24" customHeight="1" x14ac:dyDescent="0.25">
      <c r="A150" s="140">
        <v>124</v>
      </c>
      <c r="B150" s="138" t="s">
        <v>617</v>
      </c>
      <c r="C150" s="139" t="s">
        <v>1233</v>
      </c>
      <c r="D150" s="138" t="s">
        <v>512</v>
      </c>
      <c r="E150" s="138">
        <v>1</v>
      </c>
      <c r="F150" s="137">
        <v>66138</v>
      </c>
    </row>
    <row r="151" spans="1:6" ht="24" customHeight="1" x14ac:dyDescent="0.25">
      <c r="A151" s="138">
        <v>125</v>
      </c>
      <c r="B151" s="138" t="s">
        <v>617</v>
      </c>
      <c r="C151" s="139" t="s">
        <v>1352</v>
      </c>
      <c r="D151" s="138" t="s">
        <v>512</v>
      </c>
      <c r="E151" s="138">
        <v>1</v>
      </c>
      <c r="F151" s="137">
        <v>124383</v>
      </c>
    </row>
    <row r="152" spans="1:6" ht="24" customHeight="1" x14ac:dyDescent="0.25">
      <c r="A152" s="140">
        <v>126</v>
      </c>
      <c r="B152" s="138" t="s">
        <v>617</v>
      </c>
      <c r="C152" s="139" t="s">
        <v>1351</v>
      </c>
      <c r="D152" s="138" t="s">
        <v>512</v>
      </c>
      <c r="E152" s="138">
        <v>1</v>
      </c>
      <c r="F152" s="137">
        <v>35237</v>
      </c>
    </row>
    <row r="153" spans="1:6" ht="24" customHeight="1" x14ac:dyDescent="0.25">
      <c r="A153" s="138">
        <v>127</v>
      </c>
      <c r="B153" s="138" t="s">
        <v>617</v>
      </c>
      <c r="C153" s="139" t="s">
        <v>1350</v>
      </c>
      <c r="D153" s="138" t="s">
        <v>512</v>
      </c>
      <c r="E153" s="138">
        <v>1</v>
      </c>
      <c r="F153" s="137">
        <v>11012</v>
      </c>
    </row>
    <row r="154" spans="1:6" ht="24" customHeight="1" x14ac:dyDescent="0.25">
      <c r="A154" s="140">
        <v>128</v>
      </c>
      <c r="B154" s="138" t="s">
        <v>617</v>
      </c>
      <c r="C154" s="139" t="s">
        <v>1349</v>
      </c>
      <c r="D154" s="138" t="s">
        <v>512</v>
      </c>
      <c r="E154" s="138">
        <v>1</v>
      </c>
      <c r="F154" s="137">
        <v>303233</v>
      </c>
    </row>
    <row r="155" spans="1:6" ht="24" customHeight="1" x14ac:dyDescent="0.25">
      <c r="A155" s="138">
        <v>129</v>
      </c>
      <c r="B155" s="138" t="s">
        <v>617</v>
      </c>
      <c r="C155" s="139" t="s">
        <v>1348</v>
      </c>
      <c r="D155" s="138" t="s">
        <v>512</v>
      </c>
      <c r="E155" s="138">
        <v>1</v>
      </c>
      <c r="F155" s="137">
        <v>31779</v>
      </c>
    </row>
    <row r="156" spans="1:6" ht="24" customHeight="1" x14ac:dyDescent="0.25">
      <c r="A156" s="140">
        <v>130</v>
      </c>
      <c r="B156" s="138" t="s">
        <v>617</v>
      </c>
      <c r="C156" s="139" t="s">
        <v>1347</v>
      </c>
      <c r="D156" s="138" t="s">
        <v>512</v>
      </c>
      <c r="E156" s="138">
        <v>1</v>
      </c>
      <c r="F156" s="137">
        <v>28169</v>
      </c>
    </row>
    <row r="157" spans="1:6" ht="24" customHeight="1" x14ac:dyDescent="0.25">
      <c r="A157" s="138">
        <v>131</v>
      </c>
      <c r="B157" s="138" t="s">
        <v>617</v>
      </c>
      <c r="C157" s="139" t="s">
        <v>1346</v>
      </c>
      <c r="D157" s="138" t="s">
        <v>512</v>
      </c>
      <c r="E157" s="138">
        <v>1</v>
      </c>
      <c r="F157" s="137">
        <v>19673</v>
      </c>
    </row>
    <row r="158" spans="1:6" ht="24" customHeight="1" x14ac:dyDescent="0.25">
      <c r="A158" s="140">
        <v>132</v>
      </c>
      <c r="B158" s="138" t="s">
        <v>617</v>
      </c>
      <c r="C158" s="139" t="s">
        <v>824</v>
      </c>
      <c r="D158" s="138" t="s">
        <v>512</v>
      </c>
      <c r="E158" s="138">
        <v>1</v>
      </c>
      <c r="F158" s="137">
        <v>183526</v>
      </c>
    </row>
    <row r="159" spans="1:6" ht="24" customHeight="1" x14ac:dyDescent="0.25">
      <c r="A159" s="138">
        <v>133</v>
      </c>
      <c r="B159" s="138" t="s">
        <v>617</v>
      </c>
      <c r="C159" s="139" t="s">
        <v>1345</v>
      </c>
      <c r="D159" s="138" t="s">
        <v>512</v>
      </c>
      <c r="E159" s="138">
        <v>1</v>
      </c>
      <c r="F159" s="137">
        <v>102764</v>
      </c>
    </row>
    <row r="160" spans="1:6" ht="24" customHeight="1" x14ac:dyDescent="0.25">
      <c r="A160" s="140">
        <v>134</v>
      </c>
      <c r="B160" s="138" t="s">
        <v>617</v>
      </c>
      <c r="C160" s="139" t="s">
        <v>1344</v>
      </c>
      <c r="D160" s="138" t="s">
        <v>512</v>
      </c>
      <c r="E160" s="138">
        <v>1</v>
      </c>
      <c r="F160" s="137">
        <v>39529</v>
      </c>
    </row>
    <row r="161" spans="1:6" ht="24" customHeight="1" x14ac:dyDescent="0.25">
      <c r="A161" s="138">
        <v>135</v>
      </c>
      <c r="B161" s="138" t="s">
        <v>617</v>
      </c>
      <c r="C161" s="139" t="s">
        <v>1343</v>
      </c>
      <c r="D161" s="138" t="s">
        <v>512</v>
      </c>
      <c r="E161" s="138">
        <v>1</v>
      </c>
      <c r="F161" s="137">
        <v>26930</v>
      </c>
    </row>
    <row r="162" spans="1:6" ht="24" customHeight="1" x14ac:dyDescent="0.25">
      <c r="A162" s="140">
        <v>136</v>
      </c>
      <c r="B162" s="138" t="s">
        <v>617</v>
      </c>
      <c r="C162" s="139" t="s">
        <v>823</v>
      </c>
      <c r="D162" s="138" t="s">
        <v>512</v>
      </c>
      <c r="E162" s="138">
        <v>1</v>
      </c>
      <c r="F162" s="137">
        <v>13820</v>
      </c>
    </row>
    <row r="163" spans="1:6" ht="24.75" customHeight="1" x14ac:dyDescent="0.25">
      <c r="A163" s="192" t="s">
        <v>618</v>
      </c>
      <c r="B163" s="192"/>
      <c r="C163" s="192"/>
      <c r="D163" s="192"/>
      <c r="E163" s="192"/>
      <c r="F163" s="192"/>
    </row>
    <row r="164" spans="1:6" ht="21.75" customHeight="1" x14ac:dyDescent="0.25">
      <c r="A164" s="138">
        <v>137</v>
      </c>
      <c r="B164" s="138" t="s">
        <v>617</v>
      </c>
      <c r="C164" s="139" t="s">
        <v>1342</v>
      </c>
      <c r="D164" s="139" t="s">
        <v>527</v>
      </c>
      <c r="E164" s="138">
        <v>1</v>
      </c>
      <c r="F164" s="137">
        <v>13.3</v>
      </c>
    </row>
    <row r="165" spans="1:6" ht="21.75" customHeight="1" x14ac:dyDescent="0.25">
      <c r="A165" s="138">
        <v>138</v>
      </c>
      <c r="B165" s="138" t="s">
        <v>617</v>
      </c>
      <c r="C165" s="139" t="s">
        <v>1341</v>
      </c>
      <c r="D165" s="139" t="s">
        <v>512</v>
      </c>
      <c r="E165" s="138">
        <v>1</v>
      </c>
      <c r="F165" s="137">
        <v>22.61</v>
      </c>
    </row>
    <row r="166" spans="1:6" ht="21.75" customHeight="1" x14ac:dyDescent="0.25">
      <c r="A166" s="138">
        <v>139</v>
      </c>
      <c r="B166" s="138" t="s">
        <v>617</v>
      </c>
      <c r="C166" s="139" t="s">
        <v>1340</v>
      </c>
      <c r="D166" s="139" t="s">
        <v>527</v>
      </c>
      <c r="E166" s="138">
        <v>1</v>
      </c>
      <c r="F166" s="137">
        <v>37</v>
      </c>
    </row>
    <row r="167" spans="1:6" ht="21.75" customHeight="1" x14ac:dyDescent="0.25">
      <c r="A167" s="138">
        <v>140</v>
      </c>
      <c r="B167" s="138" t="s">
        <v>617</v>
      </c>
      <c r="C167" s="139" t="s">
        <v>1339</v>
      </c>
      <c r="D167" s="139" t="s">
        <v>512</v>
      </c>
      <c r="E167" s="138">
        <v>1</v>
      </c>
      <c r="F167" s="137">
        <v>72</v>
      </c>
    </row>
    <row r="168" spans="1:6" ht="21.75" customHeight="1" x14ac:dyDescent="0.25">
      <c r="A168" s="138">
        <v>141</v>
      </c>
      <c r="B168" s="138" t="s">
        <v>617</v>
      </c>
      <c r="C168" s="139" t="s">
        <v>1338</v>
      </c>
      <c r="D168" s="139" t="s">
        <v>527</v>
      </c>
      <c r="E168" s="138">
        <v>1</v>
      </c>
      <c r="F168" s="137">
        <v>66.650000000000006</v>
      </c>
    </row>
    <row r="169" spans="1:6" ht="21.75" customHeight="1" x14ac:dyDescent="0.25">
      <c r="A169" s="138">
        <v>142</v>
      </c>
      <c r="B169" s="138" t="s">
        <v>617</v>
      </c>
      <c r="C169" s="139" t="s">
        <v>1337</v>
      </c>
      <c r="D169" s="139" t="s">
        <v>527</v>
      </c>
      <c r="E169" s="138">
        <v>1</v>
      </c>
      <c r="F169" s="137">
        <v>77</v>
      </c>
    </row>
    <row r="170" spans="1:6" ht="21.75" customHeight="1" x14ac:dyDescent="0.25">
      <c r="A170" s="138">
        <v>143</v>
      </c>
      <c r="B170" s="138" t="s">
        <v>617</v>
      </c>
      <c r="C170" s="139" t="s">
        <v>1336</v>
      </c>
      <c r="D170" s="139" t="s">
        <v>527</v>
      </c>
      <c r="E170" s="138">
        <v>1</v>
      </c>
      <c r="F170" s="137">
        <v>79.739999999999995</v>
      </c>
    </row>
    <row r="171" spans="1:6" ht="21.75" customHeight="1" x14ac:dyDescent="0.25">
      <c r="A171" s="138">
        <v>144</v>
      </c>
      <c r="B171" s="138" t="s">
        <v>617</v>
      </c>
      <c r="C171" s="139" t="s">
        <v>1335</v>
      </c>
      <c r="D171" s="139" t="s">
        <v>527</v>
      </c>
      <c r="E171" s="138">
        <v>1</v>
      </c>
      <c r="F171" s="137">
        <v>80.53</v>
      </c>
    </row>
    <row r="172" spans="1:6" ht="21.75" customHeight="1" x14ac:dyDescent="0.25">
      <c r="A172" s="138">
        <v>145</v>
      </c>
      <c r="B172" s="138" t="s">
        <v>617</v>
      </c>
      <c r="C172" s="139" t="s">
        <v>1334</v>
      </c>
      <c r="D172" s="139" t="s">
        <v>512</v>
      </c>
      <c r="E172" s="138">
        <v>1</v>
      </c>
      <c r="F172" s="137">
        <v>118.9</v>
      </c>
    </row>
    <row r="173" spans="1:6" ht="21.75" customHeight="1" x14ac:dyDescent="0.25">
      <c r="A173" s="138">
        <v>146</v>
      </c>
      <c r="B173" s="138" t="s">
        <v>617</v>
      </c>
      <c r="C173" s="139" t="s">
        <v>619</v>
      </c>
      <c r="D173" s="139" t="s">
        <v>512</v>
      </c>
      <c r="E173" s="138">
        <v>1</v>
      </c>
      <c r="F173" s="137">
        <v>112</v>
      </c>
    </row>
    <row r="174" spans="1:6" ht="30" customHeight="1" x14ac:dyDescent="0.25">
      <c r="A174" s="138">
        <v>147</v>
      </c>
      <c r="B174" s="138" t="s">
        <v>617</v>
      </c>
      <c r="C174" s="139" t="s">
        <v>1333</v>
      </c>
      <c r="D174" s="139" t="s">
        <v>512</v>
      </c>
      <c r="E174" s="138">
        <v>1</v>
      </c>
      <c r="F174" s="137">
        <v>169.61</v>
      </c>
    </row>
    <row r="175" spans="1:6" ht="21.75" customHeight="1" x14ac:dyDescent="0.25">
      <c r="A175" s="138">
        <v>148</v>
      </c>
      <c r="B175" s="138" t="s">
        <v>617</v>
      </c>
      <c r="C175" s="139" t="s">
        <v>1332</v>
      </c>
      <c r="D175" s="139" t="s">
        <v>512</v>
      </c>
      <c r="E175" s="138">
        <v>1</v>
      </c>
      <c r="F175" s="137">
        <v>233</v>
      </c>
    </row>
    <row r="176" spans="1:6" ht="21.75" customHeight="1" x14ac:dyDescent="0.25">
      <c r="A176" s="138">
        <v>149</v>
      </c>
      <c r="B176" s="138" t="s">
        <v>617</v>
      </c>
      <c r="C176" s="139" t="s">
        <v>1331</v>
      </c>
      <c r="D176" s="139" t="s">
        <v>512</v>
      </c>
      <c r="E176" s="138">
        <v>1</v>
      </c>
      <c r="F176" s="137">
        <v>278</v>
      </c>
    </row>
    <row r="177" spans="1:6" ht="21.75" customHeight="1" x14ac:dyDescent="0.25">
      <c r="A177" s="138">
        <v>150</v>
      </c>
      <c r="B177" s="138" t="s">
        <v>617</v>
      </c>
      <c r="C177" s="139" t="s">
        <v>1330</v>
      </c>
      <c r="D177" s="139" t="s">
        <v>512</v>
      </c>
      <c r="E177" s="138">
        <v>1</v>
      </c>
      <c r="F177" s="137">
        <v>335</v>
      </c>
    </row>
    <row r="178" spans="1:6" ht="21.75" customHeight="1" x14ac:dyDescent="0.25">
      <c r="A178" s="138">
        <v>151</v>
      </c>
      <c r="B178" s="138" t="s">
        <v>617</v>
      </c>
      <c r="C178" s="139" t="s">
        <v>1329</v>
      </c>
      <c r="D178" s="139" t="s">
        <v>512</v>
      </c>
      <c r="E178" s="138">
        <v>1</v>
      </c>
      <c r="F178" s="137">
        <v>362.11</v>
      </c>
    </row>
    <row r="179" spans="1:6" ht="21.75" customHeight="1" x14ac:dyDescent="0.25">
      <c r="A179" s="138">
        <v>152</v>
      </c>
      <c r="B179" s="138" t="s">
        <v>617</v>
      </c>
      <c r="C179" s="139" t="s">
        <v>1328</v>
      </c>
      <c r="D179" s="139" t="s">
        <v>527</v>
      </c>
      <c r="E179" s="138">
        <v>1</v>
      </c>
      <c r="F179" s="137">
        <v>456.33</v>
      </c>
    </row>
    <row r="180" spans="1:6" ht="31.5" x14ac:dyDescent="0.25">
      <c r="A180" s="138">
        <v>153</v>
      </c>
      <c r="B180" s="138" t="s">
        <v>617</v>
      </c>
      <c r="C180" s="139" t="s">
        <v>1327</v>
      </c>
      <c r="D180" s="139" t="s">
        <v>512</v>
      </c>
      <c r="E180" s="138">
        <v>1</v>
      </c>
      <c r="F180" s="137">
        <v>460.69</v>
      </c>
    </row>
    <row r="181" spans="1:6" ht="31.5" x14ac:dyDescent="0.25">
      <c r="A181" s="138">
        <v>154</v>
      </c>
      <c r="B181" s="138" t="s">
        <v>617</v>
      </c>
      <c r="C181" s="139" t="s">
        <v>1326</v>
      </c>
      <c r="D181" s="139" t="s">
        <v>512</v>
      </c>
      <c r="E181" s="138">
        <v>1</v>
      </c>
      <c r="F181" s="137">
        <v>504.46</v>
      </c>
    </row>
    <row r="182" spans="1:6" ht="31.5" x14ac:dyDescent="0.25">
      <c r="A182" s="138">
        <v>155</v>
      </c>
      <c r="B182" s="138" t="s">
        <v>617</v>
      </c>
      <c r="C182" s="139" t="s">
        <v>1325</v>
      </c>
      <c r="D182" s="139" t="s">
        <v>512</v>
      </c>
      <c r="E182" s="138">
        <v>1</v>
      </c>
      <c r="F182" s="137">
        <v>578.88</v>
      </c>
    </row>
    <row r="183" spans="1:6" ht="22.5" customHeight="1" x14ac:dyDescent="0.25">
      <c r="A183" s="138">
        <v>156</v>
      </c>
      <c r="B183" s="138" t="s">
        <v>617</v>
      </c>
      <c r="C183" s="139" t="s">
        <v>1324</v>
      </c>
      <c r="D183" s="139" t="s">
        <v>512</v>
      </c>
      <c r="E183" s="138">
        <v>1</v>
      </c>
      <c r="F183" s="137">
        <v>1820.9</v>
      </c>
    </row>
    <row r="184" spans="1:6" ht="22.5" customHeight="1" x14ac:dyDescent="0.25">
      <c r="A184" s="138">
        <v>157</v>
      </c>
      <c r="B184" s="138" t="s">
        <v>617</v>
      </c>
      <c r="C184" s="139" t="s">
        <v>620</v>
      </c>
      <c r="D184" s="139" t="s">
        <v>512</v>
      </c>
      <c r="E184" s="138">
        <v>1</v>
      </c>
      <c r="F184" s="137">
        <v>3900</v>
      </c>
    </row>
    <row r="185" spans="1:6" ht="22.5" customHeight="1" x14ac:dyDescent="0.25">
      <c r="A185" s="138">
        <v>158</v>
      </c>
      <c r="B185" s="138" t="s">
        <v>617</v>
      </c>
      <c r="C185" s="139" t="s">
        <v>1323</v>
      </c>
      <c r="D185" s="139" t="s">
        <v>512</v>
      </c>
      <c r="E185" s="138">
        <v>1</v>
      </c>
      <c r="F185" s="137">
        <v>9702</v>
      </c>
    </row>
    <row r="186" spans="1:6" ht="22.5" customHeight="1" x14ac:dyDescent="0.25">
      <c r="A186" s="138">
        <v>159</v>
      </c>
      <c r="B186" s="138" t="s">
        <v>617</v>
      </c>
      <c r="C186" s="139" t="s">
        <v>1322</v>
      </c>
      <c r="D186" s="139" t="s">
        <v>512</v>
      </c>
      <c r="E186" s="138">
        <v>1</v>
      </c>
      <c r="F186" s="137">
        <v>10357.57</v>
      </c>
    </row>
    <row r="187" spans="1:6" ht="27.75" customHeight="1" x14ac:dyDescent="0.25">
      <c r="A187" s="138">
        <v>160</v>
      </c>
      <c r="B187" s="138" t="s">
        <v>617</v>
      </c>
      <c r="C187" s="139" t="s">
        <v>621</v>
      </c>
      <c r="D187" s="139" t="s">
        <v>512</v>
      </c>
      <c r="E187" s="138">
        <v>1</v>
      </c>
      <c r="F187" s="137">
        <v>4850</v>
      </c>
    </row>
    <row r="188" spans="1:6" ht="22.5" customHeight="1" x14ac:dyDescent="0.25">
      <c r="A188" s="138">
        <v>161</v>
      </c>
      <c r="B188" s="138" t="s">
        <v>617</v>
      </c>
      <c r="C188" s="139" t="s">
        <v>622</v>
      </c>
      <c r="D188" s="139" t="s">
        <v>512</v>
      </c>
      <c r="E188" s="138">
        <v>1</v>
      </c>
      <c r="F188" s="137">
        <v>6100</v>
      </c>
    </row>
    <row r="189" spans="1:6" ht="22.5" customHeight="1" x14ac:dyDescent="0.25">
      <c r="A189" s="138">
        <v>162</v>
      </c>
      <c r="B189" s="138" t="s">
        <v>617</v>
      </c>
      <c r="C189" s="139" t="s">
        <v>1321</v>
      </c>
      <c r="D189" s="139" t="s">
        <v>512</v>
      </c>
      <c r="E189" s="138">
        <v>1</v>
      </c>
      <c r="F189" s="137">
        <v>7956</v>
      </c>
    </row>
    <row r="190" spans="1:6" ht="24" customHeight="1" x14ac:dyDescent="0.25">
      <c r="A190" s="192" t="s">
        <v>623</v>
      </c>
      <c r="B190" s="192"/>
      <c r="C190" s="192"/>
      <c r="D190" s="192"/>
      <c r="E190" s="192"/>
      <c r="F190" s="192"/>
    </row>
    <row r="191" spans="1:6" ht="21" customHeight="1" x14ac:dyDescent="0.25">
      <c r="A191" s="138">
        <v>163</v>
      </c>
      <c r="B191" s="138" t="s">
        <v>617</v>
      </c>
      <c r="C191" s="139" t="s">
        <v>1320</v>
      </c>
      <c r="D191" s="139" t="s">
        <v>512</v>
      </c>
      <c r="E191" s="138">
        <v>1</v>
      </c>
      <c r="F191" s="137">
        <v>100</v>
      </c>
    </row>
    <row r="192" spans="1:6" ht="21" customHeight="1" x14ac:dyDescent="0.25">
      <c r="A192" s="138">
        <v>164</v>
      </c>
      <c r="B192" s="138" t="s">
        <v>617</v>
      </c>
      <c r="C192" s="139" t="s">
        <v>825</v>
      </c>
      <c r="D192" s="139" t="s">
        <v>826</v>
      </c>
      <c r="E192" s="138">
        <v>1</v>
      </c>
      <c r="F192" s="137">
        <v>570</v>
      </c>
    </row>
    <row r="193" spans="1:6" ht="21" customHeight="1" x14ac:dyDescent="0.25">
      <c r="A193" s="138">
        <v>165</v>
      </c>
      <c r="B193" s="138" t="s">
        <v>617</v>
      </c>
      <c r="C193" s="139" t="s">
        <v>624</v>
      </c>
      <c r="D193" s="139" t="s">
        <v>512</v>
      </c>
      <c r="E193" s="138">
        <v>1</v>
      </c>
      <c r="F193" s="137">
        <v>1055</v>
      </c>
    </row>
    <row r="194" spans="1:6" ht="21" customHeight="1" x14ac:dyDescent="0.25">
      <c r="A194" s="138">
        <v>166</v>
      </c>
      <c r="B194" s="138" t="s">
        <v>617</v>
      </c>
      <c r="C194" s="139" t="s">
        <v>827</v>
      </c>
      <c r="D194" s="139" t="s">
        <v>625</v>
      </c>
      <c r="E194" s="138">
        <v>1</v>
      </c>
      <c r="F194" s="137">
        <v>1430</v>
      </c>
    </row>
    <row r="195" spans="1:6" ht="21" customHeight="1" x14ac:dyDescent="0.25">
      <c r="A195" s="138">
        <v>167</v>
      </c>
      <c r="B195" s="138" t="s">
        <v>617</v>
      </c>
      <c r="C195" s="139" t="s">
        <v>626</v>
      </c>
      <c r="D195" s="139" t="s">
        <v>826</v>
      </c>
      <c r="E195" s="138">
        <v>1</v>
      </c>
      <c r="F195" s="137">
        <v>2100</v>
      </c>
    </row>
    <row r="198" spans="1:6" ht="18.75" x14ac:dyDescent="0.25">
      <c r="A198" s="193" t="s">
        <v>1319</v>
      </c>
      <c r="B198" s="193"/>
      <c r="C198" s="193"/>
      <c r="D198" s="193"/>
      <c r="E198" s="193"/>
      <c r="F198" s="193"/>
    </row>
  </sheetData>
  <mergeCells count="34">
    <mergeCell ref="A85:F85"/>
    <mergeCell ref="A91:F91"/>
    <mergeCell ref="C72:C73"/>
    <mergeCell ref="B42:B43"/>
    <mergeCell ref="A53:F53"/>
    <mergeCell ref="C42:C43"/>
    <mergeCell ref="A42:A43"/>
    <mergeCell ref="A72:A73"/>
    <mergeCell ref="B72:B73"/>
    <mergeCell ref="D72:D73"/>
    <mergeCell ref="E72:E73"/>
    <mergeCell ref="A71:F71"/>
    <mergeCell ref="F72:F73"/>
    <mergeCell ref="A163:F163"/>
    <mergeCell ref="A190:F190"/>
    <mergeCell ref="A198:F198"/>
    <mergeCell ref="A108:F108"/>
    <mergeCell ref="A109:F109"/>
    <mergeCell ref="D8:F8"/>
    <mergeCell ref="D9:F9"/>
    <mergeCell ref="A11:F11"/>
    <mergeCell ref="A16:F16"/>
    <mergeCell ref="A13:F13"/>
    <mergeCell ref="D3:F3"/>
    <mergeCell ref="D4:F4"/>
    <mergeCell ref="D5:F5"/>
    <mergeCell ref="D6:F6"/>
    <mergeCell ref="D7:F7"/>
    <mergeCell ref="A35:F35"/>
    <mergeCell ref="D42:D43"/>
    <mergeCell ref="F42:F43"/>
    <mergeCell ref="E42:E43"/>
    <mergeCell ref="A12:F12"/>
    <mergeCell ref="A28:F28"/>
  </mergeCells>
  <pageMargins left="1.1811023622047245" right="0.59055118110236227" top="0.98425196850393704" bottom="0.78740157480314965" header="0.31496062992125984" footer="0.31496062992125984"/>
  <pageSetup paperSize="9" scale="83" fitToHeight="0" orientation="landscape" r:id="rId1"/>
  <headerFooter differentFirst="1" alignWithMargins="0">
    <oddHeader>&amp;C&amp;P</oddHeader>
  </headerFooter>
  <rowBreaks count="2" manualBreakCount="2">
    <brk id="19" max="16383" man="1"/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5"/>
  <sheetViews>
    <sheetView view="pageBreakPreview" topLeftCell="A381" zoomScale="80" zoomScaleNormal="75" zoomScaleSheetLayoutView="80" workbookViewId="0">
      <selection activeCell="B471" sqref="B471"/>
    </sheetView>
  </sheetViews>
  <sheetFormatPr defaultRowHeight="15" x14ac:dyDescent="0.25"/>
  <cols>
    <col min="2" max="2" width="139.42578125" customWidth="1"/>
    <col min="4" max="4" width="25.28515625" customWidth="1"/>
  </cols>
  <sheetData>
    <row r="2" spans="1:2" ht="23.25" x14ac:dyDescent="0.25">
      <c r="B2" s="101" t="s">
        <v>1207</v>
      </c>
    </row>
    <row r="3" spans="1:2" ht="23.25" x14ac:dyDescent="0.25">
      <c r="B3" s="101" t="s">
        <v>1208</v>
      </c>
    </row>
    <row r="4" spans="1:2" ht="23.25" x14ac:dyDescent="0.25">
      <c r="B4" s="101" t="s">
        <v>1209</v>
      </c>
    </row>
    <row r="5" spans="1:2" ht="23.25" x14ac:dyDescent="0.25">
      <c r="B5" s="101" t="s">
        <v>1210</v>
      </c>
    </row>
    <row r="6" spans="1:2" ht="23.25" x14ac:dyDescent="0.25">
      <c r="B6" s="101" t="s">
        <v>1211</v>
      </c>
    </row>
    <row r="7" spans="1:2" ht="23.25" x14ac:dyDescent="0.35">
      <c r="B7" s="102" t="s">
        <v>1212</v>
      </c>
    </row>
    <row r="9" spans="1:2" s="55" customFormat="1" ht="23.25" customHeight="1" x14ac:dyDescent="0.25">
      <c r="A9" s="197" t="s">
        <v>58</v>
      </c>
      <c r="B9" s="197"/>
    </row>
    <row r="10" spans="1:2" s="55" customFormat="1" ht="22.5" customHeight="1" x14ac:dyDescent="0.25">
      <c r="A10" s="197" t="s">
        <v>667</v>
      </c>
      <c r="B10" s="197"/>
    </row>
    <row r="11" spans="1:2" s="55" customFormat="1" ht="24" customHeight="1" x14ac:dyDescent="0.25">
      <c r="A11" s="197" t="s">
        <v>665</v>
      </c>
      <c r="B11" s="197"/>
    </row>
    <row r="12" spans="1:2" s="55" customFormat="1" ht="24" customHeight="1" x14ac:dyDescent="0.25">
      <c r="A12" s="197" t="s">
        <v>669</v>
      </c>
      <c r="B12" s="197"/>
    </row>
    <row r="13" spans="1:2" s="55" customFormat="1" ht="24" customHeight="1" x14ac:dyDescent="0.25">
      <c r="A13" s="197" t="s">
        <v>666</v>
      </c>
      <c r="B13" s="197"/>
    </row>
    <row r="14" spans="1:2" s="55" customFormat="1" ht="24" customHeight="1" x14ac:dyDescent="0.25">
      <c r="A14" s="197" t="s">
        <v>23</v>
      </c>
      <c r="B14" s="197"/>
    </row>
    <row r="15" spans="1:2" s="55" customFormat="1" ht="24" customHeight="1" x14ac:dyDescent="0.25">
      <c r="A15" s="197" t="s">
        <v>1159</v>
      </c>
      <c r="B15" s="197"/>
    </row>
    <row r="16" spans="1:2" ht="79.5" customHeight="1" x14ac:dyDescent="0.25">
      <c r="A16" s="87" t="s">
        <v>27</v>
      </c>
      <c r="B16" s="87" t="s">
        <v>57</v>
      </c>
    </row>
    <row r="17" spans="1:2" ht="18.75" x14ac:dyDescent="0.25">
      <c r="A17" s="87">
        <v>1</v>
      </c>
      <c r="B17" s="87">
        <v>2</v>
      </c>
    </row>
    <row r="18" spans="1:2" ht="18.75" x14ac:dyDescent="0.25">
      <c r="A18" s="87"/>
      <c r="B18" s="12" t="s">
        <v>28</v>
      </c>
    </row>
    <row r="19" spans="1:2" ht="18.75" x14ac:dyDescent="0.25">
      <c r="A19" s="87">
        <v>1</v>
      </c>
      <c r="B19" s="11" t="s">
        <v>59</v>
      </c>
    </row>
    <row r="20" spans="1:2" ht="18.75" x14ac:dyDescent="0.25">
      <c r="A20" s="87">
        <v>2</v>
      </c>
      <c r="B20" s="11" t="s">
        <v>60</v>
      </c>
    </row>
    <row r="21" spans="1:2" ht="18.75" x14ac:dyDescent="0.25">
      <c r="A21" s="87">
        <v>3</v>
      </c>
      <c r="B21" s="11" t="s">
        <v>61</v>
      </c>
    </row>
    <row r="22" spans="1:2" ht="18.75" x14ac:dyDescent="0.25">
      <c r="A22" s="87">
        <v>4</v>
      </c>
      <c r="B22" s="11" t="s">
        <v>62</v>
      </c>
    </row>
    <row r="23" spans="1:2" ht="18.75" x14ac:dyDescent="0.25">
      <c r="A23" s="87">
        <v>5</v>
      </c>
      <c r="B23" s="11" t="s">
        <v>63</v>
      </c>
    </row>
    <row r="24" spans="1:2" ht="18.75" x14ac:dyDescent="0.25">
      <c r="A24" s="87">
        <v>6</v>
      </c>
      <c r="B24" s="11" t="s">
        <v>64</v>
      </c>
    </row>
    <row r="25" spans="1:2" ht="18.75" x14ac:dyDescent="0.25">
      <c r="A25" s="87">
        <v>7</v>
      </c>
      <c r="B25" s="11" t="s">
        <v>65</v>
      </c>
    </row>
    <row r="26" spans="1:2" ht="18.75" x14ac:dyDescent="0.25">
      <c r="A26" s="87">
        <v>8</v>
      </c>
      <c r="B26" s="11" t="s">
        <v>66</v>
      </c>
    </row>
    <row r="27" spans="1:2" ht="18.75" x14ac:dyDescent="0.25">
      <c r="A27" s="87">
        <v>9</v>
      </c>
      <c r="B27" s="11" t="s">
        <v>67</v>
      </c>
    </row>
    <row r="28" spans="1:2" ht="18.75" x14ac:dyDescent="0.25">
      <c r="A28" s="87">
        <v>10</v>
      </c>
      <c r="B28" s="11" t="s">
        <v>68</v>
      </c>
    </row>
    <row r="29" spans="1:2" ht="18.75" x14ac:dyDescent="0.25">
      <c r="A29" s="87">
        <v>11</v>
      </c>
      <c r="B29" s="11" t="s">
        <v>69</v>
      </c>
    </row>
    <row r="30" spans="1:2" ht="18.75" x14ac:dyDescent="0.25">
      <c r="A30" s="87">
        <v>12</v>
      </c>
      <c r="B30" s="11" t="s">
        <v>70</v>
      </c>
    </row>
    <row r="31" spans="1:2" ht="18.75" x14ac:dyDescent="0.25">
      <c r="A31" s="87">
        <v>13</v>
      </c>
      <c r="B31" s="11" t="s">
        <v>71</v>
      </c>
    </row>
    <row r="32" spans="1:2" ht="18.75" x14ac:dyDescent="0.25">
      <c r="A32" s="87">
        <v>14</v>
      </c>
      <c r="B32" s="11" t="s">
        <v>72</v>
      </c>
    </row>
    <row r="33" spans="1:2" ht="18.75" x14ac:dyDescent="0.25">
      <c r="A33" s="87">
        <v>15</v>
      </c>
      <c r="B33" s="11" t="s">
        <v>73</v>
      </c>
    </row>
    <row r="34" spans="1:2" ht="18.75" x14ac:dyDescent="0.25">
      <c r="A34" s="87">
        <v>16</v>
      </c>
      <c r="B34" s="11" t="s">
        <v>74</v>
      </c>
    </row>
    <row r="35" spans="1:2" ht="18.75" x14ac:dyDescent="0.25">
      <c r="A35" s="87">
        <v>17</v>
      </c>
      <c r="B35" s="11" t="s">
        <v>118</v>
      </c>
    </row>
    <row r="36" spans="1:2" ht="18.75" x14ac:dyDescent="0.25">
      <c r="A36" s="87">
        <v>18</v>
      </c>
      <c r="B36" s="11" t="s">
        <v>119</v>
      </c>
    </row>
    <row r="37" spans="1:2" ht="18.75" x14ac:dyDescent="0.25">
      <c r="A37" s="87">
        <v>19</v>
      </c>
      <c r="B37" s="11" t="s">
        <v>120</v>
      </c>
    </row>
    <row r="38" spans="1:2" ht="18.75" x14ac:dyDescent="0.25">
      <c r="A38" s="87">
        <v>20</v>
      </c>
      <c r="B38" s="11" t="s">
        <v>121</v>
      </c>
    </row>
    <row r="39" spans="1:2" ht="18.75" x14ac:dyDescent="0.25">
      <c r="A39" s="87">
        <v>21</v>
      </c>
      <c r="B39" s="11" t="s">
        <v>122</v>
      </c>
    </row>
    <row r="40" spans="1:2" ht="18.75" x14ac:dyDescent="0.25">
      <c r="A40" s="87">
        <v>22</v>
      </c>
      <c r="B40" s="11" t="s">
        <v>123</v>
      </c>
    </row>
    <row r="41" spans="1:2" ht="18.75" x14ac:dyDescent="0.25">
      <c r="A41" s="87">
        <v>23</v>
      </c>
      <c r="B41" s="11" t="s">
        <v>124</v>
      </c>
    </row>
    <row r="42" spans="1:2" ht="18.75" x14ac:dyDescent="0.25">
      <c r="A42" s="87">
        <v>24</v>
      </c>
      <c r="B42" s="11" t="s">
        <v>125</v>
      </c>
    </row>
    <row r="43" spans="1:2" ht="18.75" x14ac:dyDescent="0.25">
      <c r="A43" s="87">
        <v>25</v>
      </c>
      <c r="B43" s="11" t="s">
        <v>126</v>
      </c>
    </row>
    <row r="44" spans="1:2" ht="18.75" x14ac:dyDescent="0.25">
      <c r="A44" s="87">
        <v>26</v>
      </c>
      <c r="B44" s="11" t="s">
        <v>127</v>
      </c>
    </row>
    <row r="45" spans="1:2" ht="18.75" x14ac:dyDescent="0.25">
      <c r="A45" s="87">
        <v>27</v>
      </c>
      <c r="B45" s="11" t="s">
        <v>128</v>
      </c>
    </row>
    <row r="46" spans="1:2" ht="18.75" x14ac:dyDescent="0.25">
      <c r="A46" s="87">
        <v>28</v>
      </c>
      <c r="B46" s="11" t="s">
        <v>634</v>
      </c>
    </row>
    <row r="47" spans="1:2" ht="18.75" x14ac:dyDescent="0.25">
      <c r="A47" s="87">
        <v>29</v>
      </c>
      <c r="B47" s="11" t="s">
        <v>129</v>
      </c>
    </row>
    <row r="48" spans="1:2" ht="18.75" x14ac:dyDescent="0.25">
      <c r="A48" s="87">
        <v>30</v>
      </c>
      <c r="B48" s="11" t="s">
        <v>130</v>
      </c>
    </row>
    <row r="49" spans="1:2" ht="18.75" x14ac:dyDescent="0.25">
      <c r="A49" s="87">
        <v>31</v>
      </c>
      <c r="B49" s="11" t="s">
        <v>646</v>
      </c>
    </row>
    <row r="50" spans="1:2" ht="18.75" x14ac:dyDescent="0.25">
      <c r="A50" s="87">
        <v>32</v>
      </c>
      <c r="B50" s="11" t="s">
        <v>131</v>
      </c>
    </row>
    <row r="51" spans="1:2" ht="18.75" x14ac:dyDescent="0.25">
      <c r="A51" s="87">
        <v>33</v>
      </c>
      <c r="B51" s="11" t="s">
        <v>132</v>
      </c>
    </row>
    <row r="52" spans="1:2" ht="18.75" x14ac:dyDescent="0.25">
      <c r="A52" s="87">
        <v>34</v>
      </c>
      <c r="B52" s="11" t="s">
        <v>133</v>
      </c>
    </row>
    <row r="53" spans="1:2" ht="18.75" x14ac:dyDescent="0.25">
      <c r="A53" s="87">
        <v>35</v>
      </c>
      <c r="B53" s="16" t="s">
        <v>134</v>
      </c>
    </row>
    <row r="54" spans="1:2" ht="18.75" x14ac:dyDescent="0.25">
      <c r="A54" s="87">
        <v>36</v>
      </c>
      <c r="B54" s="16" t="s">
        <v>647</v>
      </c>
    </row>
    <row r="55" spans="1:2" ht="18.75" x14ac:dyDescent="0.25">
      <c r="A55" s="87">
        <v>37</v>
      </c>
      <c r="B55" s="11" t="s">
        <v>135</v>
      </c>
    </row>
    <row r="56" spans="1:2" ht="18.75" x14ac:dyDescent="0.25">
      <c r="A56" s="87">
        <v>38</v>
      </c>
      <c r="B56" s="11" t="s">
        <v>136</v>
      </c>
    </row>
    <row r="57" spans="1:2" ht="18.75" x14ac:dyDescent="0.25">
      <c r="A57" s="87">
        <v>39</v>
      </c>
      <c r="B57" s="11" t="s">
        <v>137</v>
      </c>
    </row>
    <row r="58" spans="1:2" ht="18.75" x14ac:dyDescent="0.25">
      <c r="A58" s="87">
        <v>40</v>
      </c>
      <c r="B58" s="11" t="s">
        <v>138</v>
      </c>
    </row>
    <row r="59" spans="1:2" ht="18.75" x14ac:dyDescent="0.25">
      <c r="A59" s="87">
        <v>41</v>
      </c>
      <c r="B59" s="11" t="s">
        <v>139</v>
      </c>
    </row>
    <row r="60" spans="1:2" ht="18.75" x14ac:dyDescent="0.25">
      <c r="A60" s="87">
        <v>42</v>
      </c>
      <c r="B60" s="11" t="s">
        <v>140</v>
      </c>
    </row>
    <row r="61" spans="1:2" ht="18.75" x14ac:dyDescent="0.25">
      <c r="A61" s="87">
        <v>43</v>
      </c>
      <c r="B61" s="11" t="s">
        <v>141</v>
      </c>
    </row>
    <row r="62" spans="1:2" ht="18.75" x14ac:dyDescent="0.25">
      <c r="A62" s="87">
        <v>44</v>
      </c>
      <c r="B62" s="11" t="s">
        <v>142</v>
      </c>
    </row>
    <row r="63" spans="1:2" ht="18.75" x14ac:dyDescent="0.25">
      <c r="A63" s="87">
        <v>45</v>
      </c>
      <c r="B63" s="11" t="s">
        <v>143</v>
      </c>
    </row>
    <row r="64" spans="1:2" ht="18.75" x14ac:dyDescent="0.25">
      <c r="A64" s="87">
        <v>46</v>
      </c>
      <c r="B64" s="11" t="s">
        <v>144</v>
      </c>
    </row>
    <row r="65" spans="1:2" ht="18.75" x14ac:dyDescent="0.25">
      <c r="A65" s="87">
        <v>47</v>
      </c>
      <c r="B65" s="11" t="s">
        <v>145</v>
      </c>
    </row>
    <row r="66" spans="1:2" ht="18.75" x14ac:dyDescent="0.25">
      <c r="A66" s="87">
        <v>48</v>
      </c>
      <c r="B66" s="11" t="s">
        <v>146</v>
      </c>
    </row>
    <row r="67" spans="1:2" ht="18.75" x14ac:dyDescent="0.25">
      <c r="A67" s="87">
        <v>49</v>
      </c>
      <c r="B67" s="11" t="s">
        <v>147</v>
      </c>
    </row>
    <row r="68" spans="1:2" ht="18.75" x14ac:dyDescent="0.25">
      <c r="A68" s="87">
        <v>50</v>
      </c>
      <c r="B68" s="11" t="s">
        <v>148</v>
      </c>
    </row>
    <row r="69" spans="1:2" ht="18.75" x14ac:dyDescent="0.25">
      <c r="A69" s="87">
        <v>51</v>
      </c>
      <c r="B69" s="11" t="s">
        <v>149</v>
      </c>
    </row>
    <row r="70" spans="1:2" ht="18.75" x14ac:dyDescent="0.25">
      <c r="A70" s="87">
        <v>52</v>
      </c>
      <c r="B70" s="11" t="s">
        <v>150</v>
      </c>
    </row>
    <row r="71" spans="1:2" ht="18.75" x14ac:dyDescent="0.25">
      <c r="A71" s="87">
        <v>53</v>
      </c>
      <c r="B71" s="11" t="s">
        <v>151</v>
      </c>
    </row>
    <row r="72" spans="1:2" ht="18.75" x14ac:dyDescent="0.25">
      <c r="A72" s="87">
        <v>54</v>
      </c>
      <c r="B72" s="11" t="s">
        <v>152</v>
      </c>
    </row>
    <row r="73" spans="1:2" ht="18.75" x14ac:dyDescent="0.25">
      <c r="A73" s="87">
        <v>55</v>
      </c>
      <c r="B73" s="11" t="s">
        <v>153</v>
      </c>
    </row>
    <row r="74" spans="1:2" ht="18.75" x14ac:dyDescent="0.25">
      <c r="A74" s="87">
        <v>56</v>
      </c>
      <c r="B74" s="11" t="s">
        <v>154</v>
      </c>
    </row>
    <row r="75" spans="1:2" ht="18.75" x14ac:dyDescent="0.25">
      <c r="A75" s="87">
        <v>57</v>
      </c>
      <c r="B75" s="11" t="s">
        <v>559</v>
      </c>
    </row>
    <row r="76" spans="1:2" ht="18.75" x14ac:dyDescent="0.25">
      <c r="A76" s="87">
        <v>58</v>
      </c>
      <c r="B76" s="11" t="s">
        <v>155</v>
      </c>
    </row>
    <row r="77" spans="1:2" ht="18.75" x14ac:dyDescent="0.25">
      <c r="A77" s="87">
        <v>59</v>
      </c>
      <c r="B77" s="11" t="s">
        <v>156</v>
      </c>
    </row>
    <row r="78" spans="1:2" ht="18.75" x14ac:dyDescent="0.25">
      <c r="A78" s="87">
        <v>60</v>
      </c>
      <c r="B78" s="11" t="s">
        <v>157</v>
      </c>
    </row>
    <row r="79" spans="1:2" ht="18.75" x14ac:dyDescent="0.25">
      <c r="A79" s="87">
        <v>61</v>
      </c>
      <c r="B79" s="11" t="s">
        <v>158</v>
      </c>
    </row>
    <row r="80" spans="1:2" ht="18.75" x14ac:dyDescent="0.25">
      <c r="A80" s="87">
        <v>62</v>
      </c>
      <c r="B80" s="11" t="s">
        <v>159</v>
      </c>
    </row>
    <row r="81" spans="1:2" ht="18.75" x14ac:dyDescent="0.25">
      <c r="A81" s="87">
        <v>63</v>
      </c>
      <c r="B81" s="11" t="s">
        <v>160</v>
      </c>
    </row>
    <row r="82" spans="1:2" ht="18.75" x14ac:dyDescent="0.25">
      <c r="A82" s="15"/>
      <c r="B82" s="12" t="s">
        <v>29</v>
      </c>
    </row>
    <row r="83" spans="1:2" ht="18.75" x14ac:dyDescent="0.25">
      <c r="A83" s="15">
        <v>1</v>
      </c>
      <c r="B83" s="27" t="s">
        <v>75</v>
      </c>
    </row>
    <row r="84" spans="1:2" ht="18.75" x14ac:dyDescent="0.25">
      <c r="A84" s="15">
        <v>2</v>
      </c>
      <c r="B84" s="27" t="s">
        <v>76</v>
      </c>
    </row>
    <row r="85" spans="1:2" ht="18.75" x14ac:dyDescent="0.25">
      <c r="A85" s="15">
        <v>3</v>
      </c>
      <c r="B85" s="27" t="s">
        <v>77</v>
      </c>
    </row>
    <row r="86" spans="1:2" ht="18.75" x14ac:dyDescent="0.25">
      <c r="A86" s="15">
        <v>4</v>
      </c>
      <c r="B86" s="27" t="s">
        <v>78</v>
      </c>
    </row>
    <row r="87" spans="1:2" ht="18.75" x14ac:dyDescent="0.25">
      <c r="A87" s="15">
        <v>5</v>
      </c>
      <c r="B87" s="27" t="s">
        <v>79</v>
      </c>
    </row>
    <row r="88" spans="1:2" ht="18.75" x14ac:dyDescent="0.25">
      <c r="A88" s="15">
        <v>6</v>
      </c>
      <c r="B88" s="27" t="s">
        <v>80</v>
      </c>
    </row>
    <row r="89" spans="1:2" ht="18.75" x14ac:dyDescent="0.25">
      <c r="A89" s="15">
        <v>7</v>
      </c>
      <c r="B89" s="27" t="s">
        <v>84</v>
      </c>
    </row>
    <row r="90" spans="1:2" ht="18.75" x14ac:dyDescent="0.25">
      <c r="A90" s="15">
        <v>8</v>
      </c>
      <c r="B90" s="27" t="s">
        <v>83</v>
      </c>
    </row>
    <row r="91" spans="1:2" ht="18.75" x14ac:dyDescent="0.25">
      <c r="A91" s="15">
        <v>9</v>
      </c>
      <c r="B91" s="27" t="s">
        <v>544</v>
      </c>
    </row>
    <row r="92" spans="1:2" ht="18.75" x14ac:dyDescent="0.25">
      <c r="A92" s="15">
        <v>10</v>
      </c>
      <c r="B92" s="27" t="s">
        <v>161</v>
      </c>
    </row>
    <row r="93" spans="1:2" ht="18.75" x14ac:dyDescent="0.25">
      <c r="A93" s="15">
        <v>11</v>
      </c>
      <c r="B93" s="27" t="s">
        <v>162</v>
      </c>
    </row>
    <row r="94" spans="1:2" ht="18.75" x14ac:dyDescent="0.25">
      <c r="A94" s="15">
        <v>12</v>
      </c>
      <c r="B94" s="27" t="s">
        <v>547</v>
      </c>
    </row>
    <row r="95" spans="1:2" ht="18.75" x14ac:dyDescent="0.25">
      <c r="A95" s="15">
        <v>13</v>
      </c>
      <c r="B95" s="27" t="s">
        <v>163</v>
      </c>
    </row>
    <row r="96" spans="1:2" ht="18.75" x14ac:dyDescent="0.25">
      <c r="A96" s="15">
        <v>14</v>
      </c>
      <c r="B96" s="27" t="s">
        <v>186</v>
      </c>
    </row>
    <row r="97" spans="1:2" ht="18.75" x14ac:dyDescent="0.25">
      <c r="A97" s="15">
        <v>15</v>
      </c>
      <c r="B97" s="27" t="s">
        <v>169</v>
      </c>
    </row>
    <row r="98" spans="1:2" ht="18.75" x14ac:dyDescent="0.25">
      <c r="A98" s="15">
        <v>16</v>
      </c>
      <c r="B98" s="27" t="s">
        <v>165</v>
      </c>
    </row>
    <row r="99" spans="1:2" ht="18.75" x14ac:dyDescent="0.25">
      <c r="A99" s="15">
        <v>17</v>
      </c>
      <c r="B99" s="11" t="s">
        <v>537</v>
      </c>
    </row>
    <row r="100" spans="1:2" ht="18.75" x14ac:dyDescent="0.25">
      <c r="A100" s="15">
        <v>18</v>
      </c>
      <c r="B100" s="11" t="s">
        <v>538</v>
      </c>
    </row>
    <row r="101" spans="1:2" ht="18.75" x14ac:dyDescent="0.25">
      <c r="A101" s="15">
        <v>19</v>
      </c>
      <c r="B101" s="11" t="s">
        <v>81</v>
      </c>
    </row>
    <row r="102" spans="1:2" ht="18.75" x14ac:dyDescent="0.25">
      <c r="A102" s="15">
        <v>20</v>
      </c>
      <c r="B102" s="11" t="s">
        <v>189</v>
      </c>
    </row>
    <row r="103" spans="1:2" ht="18.75" x14ac:dyDescent="0.25">
      <c r="A103" s="15">
        <v>21</v>
      </c>
      <c r="B103" s="11" t="s">
        <v>190</v>
      </c>
    </row>
    <row r="104" spans="1:2" ht="18.75" x14ac:dyDescent="0.25">
      <c r="A104" s="15">
        <v>22</v>
      </c>
      <c r="B104" s="11" t="s">
        <v>82</v>
      </c>
    </row>
    <row r="105" spans="1:2" ht="18.75" x14ac:dyDescent="0.25">
      <c r="A105" s="15">
        <v>23</v>
      </c>
      <c r="B105" s="11" t="s">
        <v>539</v>
      </c>
    </row>
    <row r="106" spans="1:2" ht="18.75" x14ac:dyDescent="0.25">
      <c r="A106" s="15">
        <v>24</v>
      </c>
      <c r="B106" s="11" t="s">
        <v>164</v>
      </c>
    </row>
    <row r="107" spans="1:2" ht="18.75" x14ac:dyDescent="0.25">
      <c r="A107" s="15">
        <v>25</v>
      </c>
      <c r="B107" s="11" t="s">
        <v>1309</v>
      </c>
    </row>
    <row r="108" spans="1:2" ht="18.75" x14ac:dyDescent="0.25">
      <c r="A108" s="15">
        <v>26</v>
      </c>
      <c r="B108" s="11" t="s">
        <v>540</v>
      </c>
    </row>
    <row r="109" spans="1:2" ht="18.75" x14ac:dyDescent="0.25">
      <c r="A109" s="15">
        <v>27</v>
      </c>
      <c r="B109" s="11" t="s">
        <v>166</v>
      </c>
    </row>
    <row r="110" spans="1:2" ht="18.75" x14ac:dyDescent="0.25">
      <c r="A110" s="15">
        <v>28</v>
      </c>
      <c r="B110" s="11" t="s">
        <v>167</v>
      </c>
    </row>
    <row r="111" spans="1:2" ht="18.75" x14ac:dyDescent="0.25">
      <c r="A111" s="15">
        <v>29</v>
      </c>
      <c r="B111" s="11" t="s">
        <v>168</v>
      </c>
    </row>
    <row r="112" spans="1:2" ht="18.75" x14ac:dyDescent="0.25">
      <c r="A112" s="15">
        <v>30</v>
      </c>
      <c r="B112" s="11" t="s">
        <v>1308</v>
      </c>
    </row>
    <row r="113" spans="1:2" ht="18.75" x14ac:dyDescent="0.25">
      <c r="A113" s="15">
        <v>31</v>
      </c>
      <c r="B113" s="11" t="s">
        <v>170</v>
      </c>
    </row>
    <row r="114" spans="1:2" ht="18.75" x14ac:dyDescent="0.25">
      <c r="A114" s="15">
        <v>32</v>
      </c>
      <c r="B114" s="11" t="s">
        <v>171</v>
      </c>
    </row>
    <row r="115" spans="1:2" ht="18.75" x14ac:dyDescent="0.25">
      <c r="A115" s="15">
        <v>33</v>
      </c>
      <c r="B115" s="11" t="s">
        <v>172</v>
      </c>
    </row>
    <row r="116" spans="1:2" ht="18.75" x14ac:dyDescent="0.25">
      <c r="A116" s="15">
        <v>34</v>
      </c>
      <c r="B116" s="11" t="s">
        <v>541</v>
      </c>
    </row>
    <row r="117" spans="1:2" ht="18.75" x14ac:dyDescent="0.25">
      <c r="A117" s="15">
        <v>35</v>
      </c>
      <c r="B117" s="11" t="s">
        <v>173</v>
      </c>
    </row>
    <row r="118" spans="1:2" ht="18.75" x14ac:dyDescent="0.25">
      <c r="A118" s="15">
        <v>36</v>
      </c>
      <c r="B118" s="11" t="s">
        <v>174</v>
      </c>
    </row>
    <row r="119" spans="1:2" ht="18.75" x14ac:dyDescent="0.25">
      <c r="A119" s="15">
        <v>37</v>
      </c>
      <c r="B119" s="11" t="s">
        <v>175</v>
      </c>
    </row>
    <row r="120" spans="1:2" ht="18.75" x14ac:dyDescent="0.25">
      <c r="A120" s="15">
        <v>38</v>
      </c>
      <c r="B120" s="11" t="s">
        <v>176</v>
      </c>
    </row>
    <row r="121" spans="1:2" ht="18.75" x14ac:dyDescent="0.25">
      <c r="A121" s="15">
        <v>39</v>
      </c>
      <c r="B121" s="11" t="s">
        <v>550</v>
      </c>
    </row>
    <row r="122" spans="1:2" ht="18.75" x14ac:dyDescent="0.25">
      <c r="A122" s="15">
        <v>40</v>
      </c>
      <c r="B122" s="11" t="s">
        <v>177</v>
      </c>
    </row>
    <row r="123" spans="1:2" ht="18.75" x14ac:dyDescent="0.25">
      <c r="A123" s="15">
        <v>41</v>
      </c>
      <c r="B123" s="11" t="s">
        <v>178</v>
      </c>
    </row>
    <row r="124" spans="1:2" ht="18.75" x14ac:dyDescent="0.25">
      <c r="A124" s="15">
        <v>42</v>
      </c>
      <c r="B124" s="11" t="s">
        <v>551</v>
      </c>
    </row>
    <row r="125" spans="1:2" ht="18.75" x14ac:dyDescent="0.25">
      <c r="A125" s="15">
        <v>43</v>
      </c>
      <c r="B125" s="11" t="s">
        <v>545</v>
      </c>
    </row>
    <row r="126" spans="1:2" ht="18.75" x14ac:dyDescent="0.25">
      <c r="A126" s="15">
        <v>44</v>
      </c>
      <c r="B126" s="11" t="s">
        <v>546</v>
      </c>
    </row>
    <row r="127" spans="1:2" ht="18.75" x14ac:dyDescent="0.25">
      <c r="A127" s="15">
        <v>45</v>
      </c>
      <c r="B127" s="11" t="s">
        <v>179</v>
      </c>
    </row>
    <row r="128" spans="1:2" ht="18.75" x14ac:dyDescent="0.25">
      <c r="A128" s="15">
        <v>46</v>
      </c>
      <c r="B128" s="11" t="s">
        <v>180</v>
      </c>
    </row>
    <row r="129" spans="1:2" ht="18.75" x14ac:dyDescent="0.25">
      <c r="A129" s="15">
        <v>47</v>
      </c>
      <c r="B129" s="11" t="s">
        <v>181</v>
      </c>
    </row>
    <row r="130" spans="1:2" ht="18.75" x14ac:dyDescent="0.25">
      <c r="A130" s="15">
        <v>48</v>
      </c>
      <c r="B130" s="11" t="s">
        <v>182</v>
      </c>
    </row>
    <row r="131" spans="1:2" ht="18.75" x14ac:dyDescent="0.25">
      <c r="A131" s="15">
        <v>49</v>
      </c>
      <c r="B131" s="11" t="s">
        <v>536</v>
      </c>
    </row>
    <row r="132" spans="1:2" ht="18.75" x14ac:dyDescent="0.25">
      <c r="A132" s="15">
        <v>50</v>
      </c>
      <c r="B132" s="11" t="s">
        <v>183</v>
      </c>
    </row>
    <row r="133" spans="1:2" ht="18.75" x14ac:dyDescent="0.25">
      <c r="A133" s="15">
        <v>51</v>
      </c>
      <c r="B133" s="11" t="s">
        <v>184</v>
      </c>
    </row>
    <row r="134" spans="1:2" ht="18.75" x14ac:dyDescent="0.25">
      <c r="A134" s="15">
        <v>52</v>
      </c>
      <c r="B134" s="11" t="s">
        <v>552</v>
      </c>
    </row>
    <row r="135" spans="1:2" ht="18.75" x14ac:dyDescent="0.25">
      <c r="A135" s="15">
        <v>53</v>
      </c>
      <c r="B135" s="11" t="s">
        <v>185</v>
      </c>
    </row>
    <row r="136" spans="1:2" ht="18.75" x14ac:dyDescent="0.25">
      <c r="A136" s="15">
        <v>54</v>
      </c>
      <c r="B136" s="11" t="s">
        <v>187</v>
      </c>
    </row>
    <row r="137" spans="1:2" ht="18.75" x14ac:dyDescent="0.25">
      <c r="A137" s="15">
        <v>55</v>
      </c>
      <c r="B137" s="11" t="s">
        <v>188</v>
      </c>
    </row>
    <row r="138" spans="1:2" ht="18.75" x14ac:dyDescent="0.25">
      <c r="A138" s="15">
        <v>56</v>
      </c>
      <c r="B138" s="11" t="s">
        <v>191</v>
      </c>
    </row>
    <row r="139" spans="1:2" ht="18.75" x14ac:dyDescent="0.25">
      <c r="A139" s="15">
        <v>57</v>
      </c>
      <c r="B139" s="11" t="s">
        <v>192</v>
      </c>
    </row>
    <row r="140" spans="1:2" ht="18.75" x14ac:dyDescent="0.25">
      <c r="A140" s="15">
        <v>58</v>
      </c>
      <c r="B140" s="11" t="s">
        <v>193</v>
      </c>
    </row>
    <row r="141" spans="1:2" ht="18.75" x14ac:dyDescent="0.25">
      <c r="A141" s="15">
        <v>59</v>
      </c>
      <c r="B141" s="11" t="s">
        <v>194</v>
      </c>
    </row>
    <row r="142" spans="1:2" ht="18.75" x14ac:dyDescent="0.25">
      <c r="A142" s="15">
        <v>60</v>
      </c>
      <c r="B142" s="11" t="s">
        <v>195</v>
      </c>
    </row>
    <row r="143" spans="1:2" ht="18.75" x14ac:dyDescent="0.25">
      <c r="A143" s="15">
        <v>61</v>
      </c>
      <c r="B143" s="11" t="s">
        <v>196</v>
      </c>
    </row>
    <row r="144" spans="1:2" ht="18.75" x14ac:dyDescent="0.25">
      <c r="A144" s="15">
        <v>62</v>
      </c>
      <c r="B144" s="11" t="s">
        <v>197</v>
      </c>
    </row>
    <row r="145" spans="1:2" ht="18.75" x14ac:dyDescent="0.25">
      <c r="A145" s="15">
        <v>63</v>
      </c>
      <c r="B145" s="11" t="s">
        <v>542</v>
      </c>
    </row>
    <row r="146" spans="1:2" ht="18.75" x14ac:dyDescent="0.25">
      <c r="A146" s="15">
        <v>64</v>
      </c>
      <c r="B146" s="11" t="s">
        <v>198</v>
      </c>
    </row>
    <row r="147" spans="1:2" ht="18.75" x14ac:dyDescent="0.25">
      <c r="A147" s="15">
        <v>65</v>
      </c>
      <c r="B147" s="11" t="s">
        <v>199</v>
      </c>
    </row>
    <row r="148" spans="1:2" ht="18.75" x14ac:dyDescent="0.25">
      <c r="A148" s="15">
        <v>66</v>
      </c>
      <c r="B148" s="11" t="s">
        <v>200</v>
      </c>
    </row>
    <row r="149" spans="1:2" ht="18.75" x14ac:dyDescent="0.25">
      <c r="A149" s="15">
        <v>67</v>
      </c>
      <c r="B149" s="11" t="s">
        <v>201</v>
      </c>
    </row>
    <row r="150" spans="1:2" ht="18.75" x14ac:dyDescent="0.25">
      <c r="A150" s="15">
        <v>68</v>
      </c>
      <c r="B150" s="11" t="s">
        <v>202</v>
      </c>
    </row>
    <row r="151" spans="1:2" ht="18.75" x14ac:dyDescent="0.25">
      <c r="A151" s="15">
        <v>69</v>
      </c>
      <c r="B151" s="11" t="s">
        <v>203</v>
      </c>
    </row>
    <row r="152" spans="1:2" ht="18.75" x14ac:dyDescent="0.25">
      <c r="A152" s="15">
        <v>70</v>
      </c>
      <c r="B152" s="11" t="s">
        <v>204</v>
      </c>
    </row>
    <row r="153" spans="1:2" ht="18.75" x14ac:dyDescent="0.25">
      <c r="A153" s="15">
        <v>71</v>
      </c>
      <c r="B153" s="11" t="s">
        <v>205</v>
      </c>
    </row>
    <row r="154" spans="1:2" ht="18.75" x14ac:dyDescent="0.25">
      <c r="A154" s="15">
        <v>72</v>
      </c>
      <c r="B154" s="11" t="s">
        <v>206</v>
      </c>
    </row>
    <row r="155" spans="1:2" ht="18.75" x14ac:dyDescent="0.25">
      <c r="A155" s="15">
        <v>73</v>
      </c>
      <c r="B155" s="11" t="s">
        <v>207</v>
      </c>
    </row>
    <row r="156" spans="1:2" ht="18.75" x14ac:dyDescent="0.25">
      <c r="A156" s="15">
        <v>74</v>
      </c>
      <c r="B156" s="11" t="s">
        <v>208</v>
      </c>
    </row>
    <row r="157" spans="1:2" ht="18.75" x14ac:dyDescent="0.25">
      <c r="A157" s="15">
        <v>75</v>
      </c>
      <c r="B157" s="11" t="s">
        <v>209</v>
      </c>
    </row>
    <row r="158" spans="1:2" ht="18.75" x14ac:dyDescent="0.25">
      <c r="A158" s="15">
        <v>76</v>
      </c>
      <c r="B158" s="11" t="s">
        <v>210</v>
      </c>
    </row>
    <row r="159" spans="1:2" ht="18.75" x14ac:dyDescent="0.25">
      <c r="A159" s="15">
        <v>77</v>
      </c>
      <c r="B159" s="11" t="s">
        <v>211</v>
      </c>
    </row>
    <row r="160" spans="1:2" ht="18.75" x14ac:dyDescent="0.25">
      <c r="A160" s="15">
        <v>78</v>
      </c>
      <c r="B160" s="11" t="s">
        <v>212</v>
      </c>
    </row>
    <row r="161" spans="1:2" ht="18.75" x14ac:dyDescent="0.25">
      <c r="A161" s="15">
        <v>79</v>
      </c>
      <c r="B161" s="11" t="s">
        <v>213</v>
      </c>
    </row>
    <row r="162" spans="1:2" ht="18.75" x14ac:dyDescent="0.25">
      <c r="A162" s="15">
        <v>80</v>
      </c>
      <c r="B162" s="11" t="s">
        <v>214</v>
      </c>
    </row>
    <row r="163" spans="1:2" ht="18.75" x14ac:dyDescent="0.25">
      <c r="A163" s="15">
        <v>81</v>
      </c>
      <c r="B163" s="11" t="s">
        <v>215</v>
      </c>
    </row>
    <row r="164" spans="1:2" ht="18.75" x14ac:dyDescent="0.25">
      <c r="A164" s="15">
        <v>82</v>
      </c>
      <c r="B164" s="11" t="s">
        <v>216</v>
      </c>
    </row>
    <row r="165" spans="1:2" ht="18.75" x14ac:dyDescent="0.25">
      <c r="A165" s="15">
        <v>83</v>
      </c>
      <c r="B165" s="11" t="s">
        <v>217</v>
      </c>
    </row>
    <row r="166" spans="1:2" ht="18.75" x14ac:dyDescent="0.25">
      <c r="A166" s="15">
        <v>84</v>
      </c>
      <c r="B166" s="11" t="s">
        <v>218</v>
      </c>
    </row>
    <row r="167" spans="1:2" ht="18.75" x14ac:dyDescent="0.25">
      <c r="A167" s="15">
        <v>85</v>
      </c>
      <c r="B167" s="11" t="s">
        <v>219</v>
      </c>
    </row>
    <row r="168" spans="1:2" ht="18.75" x14ac:dyDescent="0.25">
      <c r="A168" s="15">
        <v>86</v>
      </c>
      <c r="B168" s="11" t="s">
        <v>220</v>
      </c>
    </row>
    <row r="169" spans="1:2" ht="18.75" x14ac:dyDescent="0.25">
      <c r="A169" s="15">
        <v>87</v>
      </c>
      <c r="B169" s="11" t="s">
        <v>221</v>
      </c>
    </row>
    <row r="170" spans="1:2" ht="18.75" x14ac:dyDescent="0.25">
      <c r="A170" s="15">
        <v>88</v>
      </c>
      <c r="B170" s="11" t="s">
        <v>222</v>
      </c>
    </row>
    <row r="171" spans="1:2" ht="18.75" x14ac:dyDescent="0.25">
      <c r="A171" s="15">
        <v>89</v>
      </c>
      <c r="B171" s="11" t="s">
        <v>223</v>
      </c>
    </row>
    <row r="172" spans="1:2" ht="18.75" x14ac:dyDescent="0.25">
      <c r="A172" s="15">
        <v>90</v>
      </c>
      <c r="B172" s="11" t="s">
        <v>224</v>
      </c>
    </row>
    <row r="173" spans="1:2" ht="18.75" x14ac:dyDescent="0.25">
      <c r="A173" s="15">
        <v>91</v>
      </c>
      <c r="B173" s="11" t="s">
        <v>225</v>
      </c>
    </row>
    <row r="174" spans="1:2" ht="18.75" x14ac:dyDescent="0.25">
      <c r="A174" s="15">
        <v>92</v>
      </c>
      <c r="B174" s="11" t="s">
        <v>226</v>
      </c>
    </row>
    <row r="175" spans="1:2" ht="18.75" x14ac:dyDescent="0.25">
      <c r="A175" s="15">
        <v>93</v>
      </c>
      <c r="B175" s="11" t="s">
        <v>227</v>
      </c>
    </row>
    <row r="176" spans="1:2" ht="18.75" x14ac:dyDescent="0.25">
      <c r="A176" s="15">
        <v>94</v>
      </c>
      <c r="B176" s="11" t="s">
        <v>228</v>
      </c>
    </row>
    <row r="177" spans="1:2" ht="18.75" x14ac:dyDescent="0.25">
      <c r="A177" s="15">
        <v>95</v>
      </c>
      <c r="B177" s="11" t="s">
        <v>229</v>
      </c>
    </row>
    <row r="178" spans="1:2" ht="18.75" x14ac:dyDescent="0.25">
      <c r="A178" s="15">
        <v>96</v>
      </c>
      <c r="B178" s="11" t="s">
        <v>230</v>
      </c>
    </row>
    <row r="179" spans="1:2" ht="18.75" x14ac:dyDescent="0.25">
      <c r="A179" s="15">
        <v>97</v>
      </c>
      <c r="B179" s="11" t="s">
        <v>231</v>
      </c>
    </row>
    <row r="180" spans="1:2" ht="18.75" x14ac:dyDescent="0.25">
      <c r="A180" s="15">
        <v>98</v>
      </c>
      <c r="B180" s="11" t="s">
        <v>553</v>
      </c>
    </row>
    <row r="181" spans="1:2" ht="18.75" x14ac:dyDescent="0.25">
      <c r="A181" s="15">
        <v>99</v>
      </c>
      <c r="B181" s="11" t="s">
        <v>554</v>
      </c>
    </row>
    <row r="182" spans="1:2" ht="18.75" x14ac:dyDescent="0.25">
      <c r="A182" s="15">
        <v>100</v>
      </c>
      <c r="B182" s="11" t="s">
        <v>232</v>
      </c>
    </row>
    <row r="183" spans="1:2" ht="18.75" x14ac:dyDescent="0.25">
      <c r="A183" s="15">
        <v>101</v>
      </c>
      <c r="B183" s="11" t="s">
        <v>233</v>
      </c>
    </row>
    <row r="184" spans="1:2" ht="18.75" x14ac:dyDescent="0.25">
      <c r="A184" s="15">
        <v>102</v>
      </c>
      <c r="B184" s="11" t="s">
        <v>234</v>
      </c>
    </row>
    <row r="185" spans="1:2" ht="18.75" x14ac:dyDescent="0.25">
      <c r="A185" s="15">
        <v>103</v>
      </c>
      <c r="B185" s="11" t="s">
        <v>235</v>
      </c>
    </row>
    <row r="186" spans="1:2" ht="18.75" x14ac:dyDescent="0.25">
      <c r="A186" s="15">
        <v>104</v>
      </c>
      <c r="B186" s="11" t="s">
        <v>236</v>
      </c>
    </row>
    <row r="187" spans="1:2" ht="18.75" x14ac:dyDescent="0.25">
      <c r="A187" s="15">
        <v>105</v>
      </c>
      <c r="B187" s="11" t="s">
        <v>237</v>
      </c>
    </row>
    <row r="188" spans="1:2" ht="18.75" x14ac:dyDescent="0.25">
      <c r="A188" s="15">
        <v>106</v>
      </c>
      <c r="B188" s="11" t="s">
        <v>238</v>
      </c>
    </row>
    <row r="189" spans="1:2" ht="18.75" x14ac:dyDescent="0.25">
      <c r="A189" s="15">
        <v>107</v>
      </c>
      <c r="B189" s="11" t="s">
        <v>555</v>
      </c>
    </row>
    <row r="190" spans="1:2" ht="18.75" x14ac:dyDescent="0.25">
      <c r="A190" s="15">
        <v>108</v>
      </c>
      <c r="B190" s="11" t="s">
        <v>239</v>
      </c>
    </row>
    <row r="191" spans="1:2" ht="18.75" x14ac:dyDescent="0.25">
      <c r="A191" s="15">
        <v>109</v>
      </c>
      <c r="B191" s="11" t="s">
        <v>240</v>
      </c>
    </row>
    <row r="192" spans="1:2" ht="18.75" x14ac:dyDescent="0.25">
      <c r="A192" s="15">
        <v>110</v>
      </c>
      <c r="B192" s="11" t="s">
        <v>241</v>
      </c>
    </row>
    <row r="193" spans="1:2" ht="18.75" x14ac:dyDescent="0.25">
      <c r="A193" s="15">
        <v>111</v>
      </c>
      <c r="B193" s="11" t="s">
        <v>556</v>
      </c>
    </row>
    <row r="194" spans="1:2" ht="18.75" x14ac:dyDescent="0.25">
      <c r="A194" s="15">
        <v>112</v>
      </c>
      <c r="B194" s="11" t="s">
        <v>557</v>
      </c>
    </row>
    <row r="195" spans="1:2" ht="18.75" x14ac:dyDescent="0.25">
      <c r="A195" s="15">
        <v>113</v>
      </c>
      <c r="B195" s="11" t="s">
        <v>242</v>
      </c>
    </row>
    <row r="196" spans="1:2" ht="18.75" x14ac:dyDescent="0.25">
      <c r="A196" s="15">
        <v>114</v>
      </c>
      <c r="B196" s="11" t="s">
        <v>243</v>
      </c>
    </row>
    <row r="197" spans="1:2" ht="18.75" x14ac:dyDescent="0.25">
      <c r="A197" s="15">
        <v>115</v>
      </c>
      <c r="B197" s="11" t="s">
        <v>244</v>
      </c>
    </row>
    <row r="198" spans="1:2" ht="18.75" x14ac:dyDescent="0.25">
      <c r="A198" s="15">
        <v>116</v>
      </c>
      <c r="B198" s="11" t="s">
        <v>245</v>
      </c>
    </row>
    <row r="199" spans="1:2" ht="18.75" x14ac:dyDescent="0.25">
      <c r="A199" s="15">
        <v>117</v>
      </c>
      <c r="B199" s="11" t="s">
        <v>246</v>
      </c>
    </row>
    <row r="200" spans="1:2" ht="18.75" x14ac:dyDescent="0.25">
      <c r="A200" s="15">
        <v>118</v>
      </c>
      <c r="B200" s="11" t="s">
        <v>247</v>
      </c>
    </row>
    <row r="201" spans="1:2" ht="18.75" x14ac:dyDescent="0.25">
      <c r="A201" s="15">
        <v>119</v>
      </c>
      <c r="B201" s="11" t="s">
        <v>543</v>
      </c>
    </row>
    <row r="202" spans="1:2" ht="18.75" x14ac:dyDescent="0.25">
      <c r="A202" s="15">
        <v>120</v>
      </c>
      <c r="B202" s="11" t="s">
        <v>248</v>
      </c>
    </row>
    <row r="203" spans="1:2" ht="18.75" x14ac:dyDescent="0.25">
      <c r="A203" s="15">
        <v>121</v>
      </c>
      <c r="B203" s="11" t="s">
        <v>249</v>
      </c>
    </row>
    <row r="204" spans="1:2" ht="18.75" x14ac:dyDescent="0.25">
      <c r="A204" s="15">
        <v>122</v>
      </c>
      <c r="B204" s="11" t="s">
        <v>250</v>
      </c>
    </row>
    <row r="205" spans="1:2" ht="18.75" x14ac:dyDescent="0.25">
      <c r="A205" s="15">
        <v>123</v>
      </c>
      <c r="B205" s="11" t="s">
        <v>251</v>
      </c>
    </row>
    <row r="206" spans="1:2" ht="18.75" x14ac:dyDescent="0.25">
      <c r="A206" s="15">
        <v>124</v>
      </c>
      <c r="B206" s="11" t="s">
        <v>558</v>
      </c>
    </row>
    <row r="207" spans="1:2" ht="18.75" x14ac:dyDescent="0.25">
      <c r="A207" s="15">
        <v>125</v>
      </c>
      <c r="B207" s="11" t="s">
        <v>252</v>
      </c>
    </row>
    <row r="208" spans="1:2" ht="18.75" x14ac:dyDescent="0.25">
      <c r="A208" s="15">
        <v>126</v>
      </c>
      <c r="B208" s="11" t="s">
        <v>253</v>
      </c>
    </row>
    <row r="209" spans="1:2" ht="18.75" x14ac:dyDescent="0.25">
      <c r="A209" s="15">
        <v>127</v>
      </c>
      <c r="B209" s="11" t="s">
        <v>254</v>
      </c>
    </row>
    <row r="210" spans="1:2" ht="18.75" x14ac:dyDescent="0.25">
      <c r="A210" s="15"/>
      <c r="B210" s="12" t="s">
        <v>30</v>
      </c>
    </row>
    <row r="211" spans="1:2" ht="18.75" x14ac:dyDescent="0.3">
      <c r="A211" s="15">
        <v>1</v>
      </c>
      <c r="B211" s="19" t="s">
        <v>1164</v>
      </c>
    </row>
    <row r="212" spans="1:2" ht="18.75" x14ac:dyDescent="0.3">
      <c r="A212" s="15">
        <v>2</v>
      </c>
      <c r="B212" s="19" t="s">
        <v>89</v>
      </c>
    </row>
    <row r="213" spans="1:2" ht="18.75" x14ac:dyDescent="0.3">
      <c r="A213" s="15">
        <v>3</v>
      </c>
      <c r="B213" s="19" t="s">
        <v>90</v>
      </c>
    </row>
    <row r="214" spans="1:2" ht="18.75" x14ac:dyDescent="0.3">
      <c r="A214" s="15">
        <v>4</v>
      </c>
      <c r="B214" s="19" t="s">
        <v>91</v>
      </c>
    </row>
    <row r="215" spans="1:2" ht="18.75" x14ac:dyDescent="0.3">
      <c r="A215" s="15">
        <v>5</v>
      </c>
      <c r="B215" s="19" t="s">
        <v>85</v>
      </c>
    </row>
    <row r="216" spans="1:2" ht="18.75" x14ac:dyDescent="0.3">
      <c r="A216" s="15">
        <v>6</v>
      </c>
      <c r="B216" s="19" t="s">
        <v>92</v>
      </c>
    </row>
    <row r="217" spans="1:2" ht="18.75" x14ac:dyDescent="0.3">
      <c r="A217" s="15">
        <v>7</v>
      </c>
      <c r="B217" s="19" t="s">
        <v>86</v>
      </c>
    </row>
    <row r="218" spans="1:2" ht="18.75" x14ac:dyDescent="0.3">
      <c r="A218" s="15">
        <v>8</v>
      </c>
      <c r="B218" s="19" t="s">
        <v>87</v>
      </c>
    </row>
    <row r="219" spans="1:2" ht="18.75" x14ac:dyDescent="0.3">
      <c r="A219" s="14">
        <v>9</v>
      </c>
      <c r="B219" s="19" t="s">
        <v>88</v>
      </c>
    </row>
    <row r="220" spans="1:2" ht="18.75" x14ac:dyDescent="0.3">
      <c r="A220" s="14">
        <v>10</v>
      </c>
      <c r="B220" s="19" t="s">
        <v>560</v>
      </c>
    </row>
    <row r="221" spans="1:2" ht="18.75" x14ac:dyDescent="0.3">
      <c r="A221" s="14">
        <v>11</v>
      </c>
      <c r="B221" s="19" t="s">
        <v>561</v>
      </c>
    </row>
    <row r="222" spans="1:2" ht="18.75" x14ac:dyDescent="0.3">
      <c r="A222" s="14">
        <v>12</v>
      </c>
      <c r="B222" s="19" t="s">
        <v>94</v>
      </c>
    </row>
    <row r="223" spans="1:2" ht="18.75" x14ac:dyDescent="0.3">
      <c r="A223" s="14">
        <v>13</v>
      </c>
      <c r="B223" s="19" t="s">
        <v>95</v>
      </c>
    </row>
    <row r="224" spans="1:2" ht="18.75" x14ac:dyDescent="0.3">
      <c r="A224" s="14">
        <v>14</v>
      </c>
      <c r="B224" s="19" t="s">
        <v>93</v>
      </c>
    </row>
    <row r="225" spans="1:2" ht="18.75" x14ac:dyDescent="0.3">
      <c r="A225" s="14">
        <v>15</v>
      </c>
      <c r="B225" s="19" t="s">
        <v>96</v>
      </c>
    </row>
    <row r="226" spans="1:2" ht="18.75" x14ac:dyDescent="0.3">
      <c r="A226" s="14">
        <v>16</v>
      </c>
      <c r="B226" s="39" t="s">
        <v>562</v>
      </c>
    </row>
    <row r="227" spans="1:2" ht="18.75" x14ac:dyDescent="0.3">
      <c r="A227" s="14">
        <v>17</v>
      </c>
      <c r="B227" s="45" t="s">
        <v>316</v>
      </c>
    </row>
    <row r="228" spans="1:2" ht="18.75" x14ac:dyDescent="0.3">
      <c r="A228" s="14">
        <v>18</v>
      </c>
      <c r="B228" s="16" t="s">
        <v>255</v>
      </c>
    </row>
    <row r="229" spans="1:2" ht="18.75" x14ac:dyDescent="0.3">
      <c r="A229" s="14">
        <v>19</v>
      </c>
      <c r="B229" s="16" t="s">
        <v>256</v>
      </c>
    </row>
    <row r="230" spans="1:2" ht="18.75" x14ac:dyDescent="0.3">
      <c r="A230" s="14">
        <v>20</v>
      </c>
      <c r="B230" s="16" t="s">
        <v>257</v>
      </c>
    </row>
    <row r="231" spans="1:2" ht="18.75" x14ac:dyDescent="0.3">
      <c r="A231" s="14">
        <v>21</v>
      </c>
      <c r="B231" s="27" t="s">
        <v>1163</v>
      </c>
    </row>
    <row r="232" spans="1:2" ht="18.75" x14ac:dyDescent="0.3">
      <c r="A232" s="14">
        <v>22</v>
      </c>
      <c r="B232" s="16" t="s">
        <v>258</v>
      </c>
    </row>
    <row r="233" spans="1:2" ht="18.75" x14ac:dyDescent="0.3">
      <c r="A233" s="14">
        <v>23</v>
      </c>
      <c r="B233" s="16" t="s">
        <v>1305</v>
      </c>
    </row>
    <row r="234" spans="1:2" ht="18.75" x14ac:dyDescent="0.3">
      <c r="A234" s="14">
        <v>24</v>
      </c>
      <c r="B234" s="16" t="s">
        <v>259</v>
      </c>
    </row>
    <row r="235" spans="1:2" ht="18.75" x14ac:dyDescent="0.3">
      <c r="A235" s="14">
        <v>25</v>
      </c>
      <c r="B235" s="16" t="s">
        <v>260</v>
      </c>
    </row>
    <row r="236" spans="1:2" ht="18.75" x14ac:dyDescent="0.3">
      <c r="A236" s="14">
        <v>26</v>
      </c>
      <c r="B236" s="16" t="s">
        <v>261</v>
      </c>
    </row>
    <row r="237" spans="1:2" ht="18.75" x14ac:dyDescent="0.3">
      <c r="A237" s="14">
        <v>27</v>
      </c>
      <c r="B237" s="16" t="s">
        <v>262</v>
      </c>
    </row>
    <row r="238" spans="1:2" ht="37.5" x14ac:dyDescent="0.3">
      <c r="A238" s="14">
        <v>28</v>
      </c>
      <c r="B238" s="16" t="s">
        <v>263</v>
      </c>
    </row>
    <row r="239" spans="1:2" ht="18.75" x14ac:dyDescent="0.3">
      <c r="A239" s="14">
        <v>29</v>
      </c>
      <c r="B239" s="16" t="s">
        <v>1304</v>
      </c>
    </row>
    <row r="240" spans="1:2" ht="18.75" x14ac:dyDescent="0.3">
      <c r="A240" s="14">
        <v>30</v>
      </c>
      <c r="B240" s="16" t="s">
        <v>293</v>
      </c>
    </row>
    <row r="241" spans="1:2" ht="18.75" x14ac:dyDescent="0.3">
      <c r="A241" s="14">
        <v>31</v>
      </c>
      <c r="B241" s="16" t="s">
        <v>265</v>
      </c>
    </row>
    <row r="242" spans="1:2" ht="18.75" x14ac:dyDescent="0.3">
      <c r="A242" s="14">
        <v>32</v>
      </c>
      <c r="B242" s="16" t="s">
        <v>266</v>
      </c>
    </row>
    <row r="243" spans="1:2" ht="18.75" x14ac:dyDescent="0.3">
      <c r="A243" s="14">
        <v>33</v>
      </c>
      <c r="B243" s="16" t="s">
        <v>267</v>
      </c>
    </row>
    <row r="244" spans="1:2" ht="18.75" x14ac:dyDescent="0.3">
      <c r="A244" s="14">
        <v>34</v>
      </c>
      <c r="B244" s="16" t="s">
        <v>268</v>
      </c>
    </row>
    <row r="245" spans="1:2" ht="18.75" x14ac:dyDescent="0.3">
      <c r="A245" s="14">
        <v>35</v>
      </c>
      <c r="B245" s="16" t="s">
        <v>301</v>
      </c>
    </row>
    <row r="246" spans="1:2" ht="18.75" x14ac:dyDescent="0.3">
      <c r="A246" s="14">
        <v>36</v>
      </c>
      <c r="B246" s="16" t="s">
        <v>269</v>
      </c>
    </row>
    <row r="247" spans="1:2" ht="18.75" x14ac:dyDescent="0.3">
      <c r="A247" s="14">
        <v>37</v>
      </c>
      <c r="B247" s="16" t="s">
        <v>270</v>
      </c>
    </row>
    <row r="248" spans="1:2" ht="18.75" x14ac:dyDescent="0.3">
      <c r="A248" s="14">
        <v>38</v>
      </c>
      <c r="B248" s="16" t="s">
        <v>273</v>
      </c>
    </row>
    <row r="249" spans="1:2" ht="18.75" x14ac:dyDescent="0.3">
      <c r="A249" s="14">
        <v>39</v>
      </c>
      <c r="B249" s="16" t="s">
        <v>271</v>
      </c>
    </row>
    <row r="250" spans="1:2" ht="18.75" x14ac:dyDescent="0.3">
      <c r="A250" s="14">
        <v>40</v>
      </c>
      <c r="B250" s="16" t="s">
        <v>272</v>
      </c>
    </row>
    <row r="251" spans="1:2" ht="18.75" x14ac:dyDescent="0.3">
      <c r="A251" s="14">
        <v>41</v>
      </c>
      <c r="B251" s="16" t="s">
        <v>1162</v>
      </c>
    </row>
    <row r="252" spans="1:2" ht="18.75" x14ac:dyDescent="0.3">
      <c r="A252" s="14">
        <v>42</v>
      </c>
      <c r="B252" s="16" t="s">
        <v>274</v>
      </c>
    </row>
    <row r="253" spans="1:2" ht="18.75" x14ac:dyDescent="0.3">
      <c r="A253" s="14">
        <v>43</v>
      </c>
      <c r="B253" s="16" t="s">
        <v>303</v>
      </c>
    </row>
    <row r="254" spans="1:2" ht="18.75" x14ac:dyDescent="0.3">
      <c r="A254" s="14">
        <v>44</v>
      </c>
      <c r="B254" s="16" t="s">
        <v>276</v>
      </c>
    </row>
    <row r="255" spans="1:2" ht="18.75" x14ac:dyDescent="0.3">
      <c r="A255" s="14">
        <v>45</v>
      </c>
      <c r="B255" s="16" t="s">
        <v>277</v>
      </c>
    </row>
    <row r="256" spans="1:2" ht="18.75" x14ac:dyDescent="0.3">
      <c r="A256" s="14">
        <v>46</v>
      </c>
      <c r="B256" s="16" t="s">
        <v>278</v>
      </c>
    </row>
    <row r="257" spans="1:2" ht="18.75" x14ac:dyDescent="0.3">
      <c r="A257" s="14">
        <v>47</v>
      </c>
      <c r="B257" s="16" t="s">
        <v>279</v>
      </c>
    </row>
    <row r="258" spans="1:2" ht="18.75" x14ac:dyDescent="0.3">
      <c r="A258" s="14">
        <v>48</v>
      </c>
      <c r="B258" s="16" t="s">
        <v>280</v>
      </c>
    </row>
    <row r="259" spans="1:2" ht="18.75" x14ac:dyDescent="0.3">
      <c r="A259" s="14">
        <v>49</v>
      </c>
      <c r="B259" s="16" t="s">
        <v>302</v>
      </c>
    </row>
    <row r="260" spans="1:2" ht="18.75" x14ac:dyDescent="0.3">
      <c r="A260" s="14">
        <v>50</v>
      </c>
      <c r="B260" s="16" t="s">
        <v>298</v>
      </c>
    </row>
    <row r="261" spans="1:2" ht="18.75" x14ac:dyDescent="0.3">
      <c r="A261" s="14">
        <v>51</v>
      </c>
      <c r="B261" s="16" t="s">
        <v>307</v>
      </c>
    </row>
    <row r="262" spans="1:2" ht="18.75" x14ac:dyDescent="0.3">
      <c r="A262" s="14">
        <v>52</v>
      </c>
      <c r="B262" s="16" t="s">
        <v>283</v>
      </c>
    </row>
    <row r="263" spans="1:2" ht="18.75" x14ac:dyDescent="0.3">
      <c r="A263" s="14">
        <v>53</v>
      </c>
      <c r="B263" s="16" t="s">
        <v>284</v>
      </c>
    </row>
    <row r="264" spans="1:2" ht="18.75" x14ac:dyDescent="0.3">
      <c r="A264" s="14">
        <v>54</v>
      </c>
      <c r="B264" s="16" t="s">
        <v>285</v>
      </c>
    </row>
    <row r="265" spans="1:2" ht="18.75" x14ac:dyDescent="0.3">
      <c r="A265" s="14">
        <v>55</v>
      </c>
      <c r="B265" s="16" t="s">
        <v>286</v>
      </c>
    </row>
    <row r="266" spans="1:2" ht="18.75" x14ac:dyDescent="0.3">
      <c r="A266" s="14">
        <v>56</v>
      </c>
      <c r="B266" s="16" t="s">
        <v>287</v>
      </c>
    </row>
    <row r="267" spans="1:2" ht="18.75" x14ac:dyDescent="0.3">
      <c r="A267" s="14">
        <v>57</v>
      </c>
      <c r="B267" s="16" t="s">
        <v>288</v>
      </c>
    </row>
    <row r="268" spans="1:2" ht="18.75" x14ac:dyDescent="0.3">
      <c r="A268" s="14">
        <v>58</v>
      </c>
      <c r="B268" s="16" t="s">
        <v>289</v>
      </c>
    </row>
    <row r="269" spans="1:2" ht="18.75" x14ac:dyDescent="0.3">
      <c r="A269" s="14">
        <v>59</v>
      </c>
      <c r="B269" s="16" t="s">
        <v>290</v>
      </c>
    </row>
    <row r="270" spans="1:2" ht="18.75" x14ac:dyDescent="0.3">
      <c r="A270" s="14">
        <v>60</v>
      </c>
      <c r="B270" s="16" t="s">
        <v>291</v>
      </c>
    </row>
    <row r="271" spans="1:2" ht="18.75" x14ac:dyDescent="0.3">
      <c r="A271" s="14">
        <v>61</v>
      </c>
      <c r="B271" s="16" t="s">
        <v>292</v>
      </c>
    </row>
    <row r="272" spans="1:2" ht="18.75" x14ac:dyDescent="0.3">
      <c r="A272" s="14">
        <v>62</v>
      </c>
      <c r="B272" s="16" t="s">
        <v>294</v>
      </c>
    </row>
    <row r="273" spans="1:2" ht="18.75" x14ac:dyDescent="0.3">
      <c r="A273" s="14">
        <v>63</v>
      </c>
      <c r="B273" s="16" t="s">
        <v>295</v>
      </c>
    </row>
    <row r="274" spans="1:2" ht="18.75" x14ac:dyDescent="0.3">
      <c r="A274" s="14">
        <v>64</v>
      </c>
      <c r="B274" s="16" t="s">
        <v>296</v>
      </c>
    </row>
    <row r="275" spans="1:2" ht="18.75" x14ac:dyDescent="0.3">
      <c r="A275" s="14">
        <v>65</v>
      </c>
      <c r="B275" s="16" t="s">
        <v>297</v>
      </c>
    </row>
    <row r="276" spans="1:2" ht="18.75" x14ac:dyDescent="0.3">
      <c r="A276" s="14">
        <v>66</v>
      </c>
      <c r="B276" s="16" t="s">
        <v>282</v>
      </c>
    </row>
    <row r="277" spans="1:2" ht="18.75" x14ac:dyDescent="0.3">
      <c r="A277" s="14">
        <v>67</v>
      </c>
      <c r="B277" s="16" t="s">
        <v>299</v>
      </c>
    </row>
    <row r="278" spans="1:2" ht="18.75" x14ac:dyDescent="0.3">
      <c r="A278" s="14">
        <v>68</v>
      </c>
      <c r="B278" s="16" t="s">
        <v>306</v>
      </c>
    </row>
    <row r="279" spans="1:2" ht="18.75" x14ac:dyDescent="0.3">
      <c r="A279" s="14">
        <v>69</v>
      </c>
      <c r="B279" s="16" t="s">
        <v>281</v>
      </c>
    </row>
    <row r="280" spans="1:2" ht="18.75" x14ac:dyDescent="0.3">
      <c r="A280" s="14">
        <v>70</v>
      </c>
      <c r="B280" s="16" t="s">
        <v>300</v>
      </c>
    </row>
    <row r="281" spans="1:2" ht="18.75" x14ac:dyDescent="0.3">
      <c r="A281" s="14">
        <v>71</v>
      </c>
      <c r="B281" s="16" t="s">
        <v>275</v>
      </c>
    </row>
    <row r="282" spans="1:2" ht="18.75" x14ac:dyDescent="0.3">
      <c r="A282" s="14">
        <v>72</v>
      </c>
      <c r="B282" s="16" t="s">
        <v>264</v>
      </c>
    </row>
    <row r="283" spans="1:2" ht="18.75" x14ac:dyDescent="0.3">
      <c r="A283" s="14">
        <v>73</v>
      </c>
      <c r="B283" s="16" t="s">
        <v>304</v>
      </c>
    </row>
    <row r="284" spans="1:2" ht="18.75" x14ac:dyDescent="0.3">
      <c r="A284" s="14">
        <v>74</v>
      </c>
      <c r="B284" s="16" t="s">
        <v>305</v>
      </c>
    </row>
    <row r="285" spans="1:2" ht="18.75" x14ac:dyDescent="0.3">
      <c r="A285" s="14">
        <v>75</v>
      </c>
      <c r="B285" s="16" t="s">
        <v>1161</v>
      </c>
    </row>
    <row r="286" spans="1:2" ht="18.75" x14ac:dyDescent="0.3">
      <c r="A286" s="14">
        <v>76</v>
      </c>
      <c r="B286" s="16" t="s">
        <v>308</v>
      </c>
    </row>
    <row r="287" spans="1:2" ht="18.75" x14ac:dyDescent="0.3">
      <c r="A287" s="14">
        <v>77</v>
      </c>
      <c r="B287" s="16" t="s">
        <v>309</v>
      </c>
    </row>
    <row r="288" spans="1:2" ht="18.75" x14ac:dyDescent="0.3">
      <c r="A288" s="14">
        <v>78</v>
      </c>
      <c r="B288" s="16" t="s">
        <v>310</v>
      </c>
    </row>
    <row r="289" spans="1:2" ht="18.75" x14ac:dyDescent="0.3">
      <c r="A289" s="14">
        <v>79</v>
      </c>
      <c r="B289" s="16" t="s">
        <v>311</v>
      </c>
    </row>
    <row r="290" spans="1:2" ht="18.75" x14ac:dyDescent="0.3">
      <c r="A290" s="14">
        <v>80</v>
      </c>
      <c r="B290" s="16" t="s">
        <v>312</v>
      </c>
    </row>
    <row r="291" spans="1:2" ht="18.75" x14ac:dyDescent="0.3">
      <c r="A291" s="14">
        <v>81</v>
      </c>
      <c r="B291" s="16" t="s">
        <v>563</v>
      </c>
    </row>
    <row r="292" spans="1:2" ht="18.75" x14ac:dyDescent="0.3">
      <c r="A292" s="14">
        <v>82</v>
      </c>
      <c r="B292" s="16" t="s">
        <v>313</v>
      </c>
    </row>
    <row r="293" spans="1:2" ht="18.75" x14ac:dyDescent="0.3">
      <c r="A293" s="14">
        <v>83</v>
      </c>
      <c r="B293" s="16" t="s">
        <v>314</v>
      </c>
    </row>
    <row r="294" spans="1:2" ht="18.75" x14ac:dyDescent="0.3">
      <c r="A294" s="14">
        <v>84</v>
      </c>
      <c r="B294" s="16" t="s">
        <v>315</v>
      </c>
    </row>
    <row r="295" spans="1:2" ht="18.75" x14ac:dyDescent="0.3">
      <c r="A295" s="14">
        <v>85</v>
      </c>
      <c r="B295" s="16" t="s">
        <v>317</v>
      </c>
    </row>
    <row r="296" spans="1:2" ht="18.75" x14ac:dyDescent="0.25">
      <c r="A296" s="13"/>
      <c r="B296" s="12" t="s">
        <v>31</v>
      </c>
    </row>
    <row r="297" spans="1:2" ht="18.75" x14ac:dyDescent="0.3">
      <c r="A297" s="14">
        <v>1</v>
      </c>
      <c r="B297" s="17" t="s">
        <v>98</v>
      </c>
    </row>
    <row r="298" spans="1:2" ht="18.75" x14ac:dyDescent="0.3">
      <c r="A298" s="14">
        <v>2</v>
      </c>
      <c r="B298" s="17" t="s">
        <v>99</v>
      </c>
    </row>
    <row r="299" spans="1:2" ht="18.75" x14ac:dyDescent="0.3">
      <c r="A299" s="14">
        <v>3</v>
      </c>
      <c r="B299" s="17" t="s">
        <v>100</v>
      </c>
    </row>
    <row r="300" spans="1:2" ht="18.75" x14ac:dyDescent="0.3">
      <c r="A300" s="14">
        <v>4</v>
      </c>
      <c r="B300" s="17" t="s">
        <v>564</v>
      </c>
    </row>
    <row r="301" spans="1:2" ht="18.75" x14ac:dyDescent="0.3">
      <c r="A301" s="14">
        <v>5</v>
      </c>
      <c r="B301" s="17" t="s">
        <v>101</v>
      </c>
    </row>
    <row r="302" spans="1:2" ht="18.75" x14ac:dyDescent="0.3">
      <c r="A302" s="14">
        <v>6</v>
      </c>
      <c r="B302" s="17" t="s">
        <v>102</v>
      </c>
    </row>
    <row r="303" spans="1:2" ht="18.75" x14ac:dyDescent="0.3">
      <c r="A303" s="14">
        <v>7</v>
      </c>
      <c r="B303" s="17" t="s">
        <v>565</v>
      </c>
    </row>
    <row r="304" spans="1:2" ht="18.75" x14ac:dyDescent="0.3">
      <c r="A304" s="14">
        <v>8</v>
      </c>
      <c r="B304" s="17" t="s">
        <v>103</v>
      </c>
    </row>
    <row r="305" spans="1:2" ht="18.75" x14ac:dyDescent="0.3">
      <c r="A305" s="14">
        <v>9</v>
      </c>
      <c r="B305" s="17" t="s">
        <v>104</v>
      </c>
    </row>
    <row r="306" spans="1:2" ht="18.75" x14ac:dyDescent="0.3">
      <c r="A306" s="14">
        <v>10</v>
      </c>
      <c r="B306" s="17" t="s">
        <v>105</v>
      </c>
    </row>
    <row r="307" spans="1:2" ht="18.75" x14ac:dyDescent="0.3">
      <c r="A307" s="14">
        <v>11</v>
      </c>
      <c r="B307" s="17" t="s">
        <v>566</v>
      </c>
    </row>
    <row r="308" spans="1:2" ht="18.75" x14ac:dyDescent="0.3">
      <c r="A308" s="14">
        <v>12</v>
      </c>
      <c r="B308" s="17" t="s">
        <v>106</v>
      </c>
    </row>
    <row r="309" spans="1:2" ht="18.75" x14ac:dyDescent="0.3">
      <c r="A309" s="14">
        <v>13</v>
      </c>
      <c r="B309" s="17" t="s">
        <v>689</v>
      </c>
    </row>
    <row r="310" spans="1:2" ht="18.75" x14ac:dyDescent="0.3">
      <c r="A310" s="14">
        <v>14</v>
      </c>
      <c r="B310" s="17" t="s">
        <v>340</v>
      </c>
    </row>
    <row r="311" spans="1:2" ht="18.75" x14ac:dyDescent="0.3">
      <c r="A311" s="14">
        <v>15</v>
      </c>
      <c r="B311" s="17" t="s">
        <v>107</v>
      </c>
    </row>
    <row r="312" spans="1:2" ht="18.75" x14ac:dyDescent="0.3">
      <c r="A312" s="14">
        <v>16</v>
      </c>
      <c r="B312" s="17" t="s">
        <v>318</v>
      </c>
    </row>
    <row r="313" spans="1:2" ht="18.75" x14ac:dyDescent="0.3">
      <c r="A313" s="14">
        <v>17</v>
      </c>
      <c r="B313" s="17" t="s">
        <v>635</v>
      </c>
    </row>
    <row r="314" spans="1:2" ht="18.75" x14ac:dyDescent="0.3">
      <c r="A314" s="14">
        <v>18</v>
      </c>
      <c r="B314" s="17" t="s">
        <v>319</v>
      </c>
    </row>
    <row r="315" spans="1:2" ht="18.75" x14ac:dyDescent="0.3">
      <c r="A315" s="14">
        <v>19</v>
      </c>
      <c r="B315" s="17" t="s">
        <v>320</v>
      </c>
    </row>
    <row r="316" spans="1:2" ht="18.75" x14ac:dyDescent="0.3">
      <c r="A316" s="14">
        <v>20</v>
      </c>
      <c r="B316" s="17" t="s">
        <v>321</v>
      </c>
    </row>
    <row r="317" spans="1:2" ht="18.75" x14ac:dyDescent="0.3">
      <c r="A317" s="14">
        <v>21</v>
      </c>
      <c r="B317" s="28" t="s">
        <v>322</v>
      </c>
    </row>
    <row r="318" spans="1:2" ht="18.75" x14ac:dyDescent="0.3">
      <c r="A318" s="14">
        <v>22</v>
      </c>
      <c r="B318" s="17" t="s">
        <v>323</v>
      </c>
    </row>
    <row r="319" spans="1:2" ht="18.75" x14ac:dyDescent="0.3">
      <c r="A319" s="14">
        <v>23</v>
      </c>
      <c r="B319" s="17" t="s">
        <v>324</v>
      </c>
    </row>
    <row r="320" spans="1:2" ht="18.75" x14ac:dyDescent="0.3">
      <c r="A320" s="14">
        <v>24</v>
      </c>
      <c r="B320" s="17" t="s">
        <v>696</v>
      </c>
    </row>
    <row r="321" spans="1:2" ht="18.75" x14ac:dyDescent="0.3">
      <c r="A321" s="14">
        <v>25</v>
      </c>
      <c r="B321" s="17" t="s">
        <v>325</v>
      </c>
    </row>
    <row r="322" spans="1:2" ht="18.75" x14ac:dyDescent="0.3">
      <c r="A322" s="14">
        <v>26</v>
      </c>
      <c r="B322" s="17" t="s">
        <v>326</v>
      </c>
    </row>
    <row r="323" spans="1:2" ht="18.75" x14ac:dyDescent="0.3">
      <c r="A323" s="14">
        <v>27</v>
      </c>
      <c r="B323" s="17" t="s">
        <v>327</v>
      </c>
    </row>
    <row r="324" spans="1:2" ht="18.75" x14ac:dyDescent="0.3">
      <c r="A324" s="14">
        <v>28</v>
      </c>
      <c r="B324" s="17" t="s">
        <v>328</v>
      </c>
    </row>
    <row r="325" spans="1:2" ht="18.75" x14ac:dyDescent="0.3">
      <c r="A325" s="14">
        <v>29</v>
      </c>
      <c r="B325" s="17" t="s">
        <v>329</v>
      </c>
    </row>
    <row r="326" spans="1:2" ht="18.75" x14ac:dyDescent="0.3">
      <c r="A326" s="14">
        <v>30</v>
      </c>
      <c r="B326" s="46" t="s">
        <v>691</v>
      </c>
    </row>
    <row r="327" spans="1:2" ht="18.75" x14ac:dyDescent="0.3">
      <c r="A327" s="14">
        <v>31</v>
      </c>
      <c r="B327" s="46" t="s">
        <v>692</v>
      </c>
    </row>
    <row r="328" spans="1:2" ht="18.75" x14ac:dyDescent="0.3">
      <c r="A328" s="14">
        <v>32</v>
      </c>
      <c r="B328" s="46" t="s">
        <v>693</v>
      </c>
    </row>
    <row r="329" spans="1:2" ht="18.75" x14ac:dyDescent="0.3">
      <c r="A329" s="14">
        <v>33</v>
      </c>
      <c r="B329" s="46" t="s">
        <v>330</v>
      </c>
    </row>
    <row r="330" spans="1:2" ht="18.75" x14ac:dyDescent="0.3">
      <c r="A330" s="14">
        <v>34</v>
      </c>
      <c r="B330" s="46" t="s">
        <v>331</v>
      </c>
    </row>
    <row r="331" spans="1:2" ht="18.75" x14ac:dyDescent="0.3">
      <c r="A331" s="14">
        <v>35</v>
      </c>
      <c r="B331" s="46" t="s">
        <v>694</v>
      </c>
    </row>
    <row r="332" spans="1:2" ht="18.75" x14ac:dyDescent="0.3">
      <c r="A332" s="14">
        <v>36</v>
      </c>
      <c r="B332" s="46" t="s">
        <v>695</v>
      </c>
    </row>
    <row r="333" spans="1:2" ht="18.75" x14ac:dyDescent="0.3">
      <c r="A333" s="14">
        <v>37</v>
      </c>
      <c r="B333" s="46" t="s">
        <v>332</v>
      </c>
    </row>
    <row r="334" spans="1:2" ht="18.75" x14ac:dyDescent="0.3">
      <c r="A334" s="14">
        <v>38</v>
      </c>
      <c r="B334" s="46" t="s">
        <v>333</v>
      </c>
    </row>
    <row r="335" spans="1:2" ht="18.75" x14ac:dyDescent="0.3">
      <c r="A335" s="14">
        <v>39</v>
      </c>
      <c r="B335" s="46" t="s">
        <v>334</v>
      </c>
    </row>
    <row r="336" spans="1:2" ht="18.75" x14ac:dyDescent="0.3">
      <c r="A336" s="14">
        <v>40</v>
      </c>
      <c r="B336" s="46" t="s">
        <v>335</v>
      </c>
    </row>
    <row r="337" spans="1:2" ht="18.75" x14ac:dyDescent="0.3">
      <c r="A337" s="14">
        <v>41</v>
      </c>
      <c r="B337" s="46" t="s">
        <v>336</v>
      </c>
    </row>
    <row r="338" spans="1:2" ht="18.75" x14ac:dyDescent="0.3">
      <c r="A338" s="14">
        <v>42</v>
      </c>
      <c r="B338" s="46" t="s">
        <v>337</v>
      </c>
    </row>
    <row r="339" spans="1:2" ht="18.75" x14ac:dyDescent="0.3">
      <c r="A339" s="14">
        <v>43</v>
      </c>
      <c r="B339" s="46" t="s">
        <v>338</v>
      </c>
    </row>
    <row r="340" spans="1:2" ht="18.75" x14ac:dyDescent="0.3">
      <c r="A340" s="14">
        <v>44</v>
      </c>
      <c r="B340" s="46" t="s">
        <v>339</v>
      </c>
    </row>
    <row r="341" spans="1:2" ht="18.75" x14ac:dyDescent="0.3">
      <c r="A341" s="14">
        <v>45</v>
      </c>
      <c r="B341" s="46" t="s">
        <v>341</v>
      </c>
    </row>
    <row r="342" spans="1:2" ht="18.75" x14ac:dyDescent="0.3">
      <c r="A342" s="14">
        <v>46</v>
      </c>
      <c r="B342" s="46" t="s">
        <v>342</v>
      </c>
    </row>
    <row r="343" spans="1:2" ht="18.75" x14ac:dyDescent="0.3">
      <c r="A343" s="14">
        <v>47</v>
      </c>
      <c r="B343" s="46" t="s">
        <v>690</v>
      </c>
    </row>
    <row r="344" spans="1:2" ht="18.75" x14ac:dyDescent="0.25">
      <c r="A344" s="13"/>
      <c r="B344" s="21" t="s">
        <v>32</v>
      </c>
    </row>
    <row r="345" spans="1:2" ht="18.75" x14ac:dyDescent="0.3">
      <c r="A345" s="14">
        <v>1</v>
      </c>
      <c r="B345" s="18" t="s">
        <v>108</v>
      </c>
    </row>
    <row r="346" spans="1:2" ht="18.75" x14ac:dyDescent="0.3">
      <c r="A346" s="14">
        <v>2</v>
      </c>
      <c r="B346" s="18" t="s">
        <v>109</v>
      </c>
    </row>
    <row r="347" spans="1:2" ht="18.75" x14ac:dyDescent="0.3">
      <c r="A347" s="14">
        <v>3</v>
      </c>
      <c r="B347" s="18" t="s">
        <v>1170</v>
      </c>
    </row>
    <row r="348" spans="1:2" ht="18.75" x14ac:dyDescent="0.3">
      <c r="A348" s="14">
        <v>4</v>
      </c>
      <c r="B348" s="18" t="s">
        <v>110</v>
      </c>
    </row>
    <row r="349" spans="1:2" ht="18.75" x14ac:dyDescent="0.3">
      <c r="A349" s="14">
        <v>5</v>
      </c>
      <c r="B349" s="18" t="s">
        <v>567</v>
      </c>
    </row>
    <row r="350" spans="1:2" ht="18.75" x14ac:dyDescent="0.3">
      <c r="A350" s="14">
        <v>6</v>
      </c>
      <c r="B350" s="18" t="s">
        <v>568</v>
      </c>
    </row>
    <row r="351" spans="1:2" ht="18.75" x14ac:dyDescent="0.3">
      <c r="A351" s="14">
        <v>7</v>
      </c>
      <c r="B351" s="19" t="s">
        <v>111</v>
      </c>
    </row>
    <row r="352" spans="1:2" ht="18.75" x14ac:dyDescent="0.3">
      <c r="A352" s="14">
        <v>8</v>
      </c>
      <c r="B352" s="18" t="s">
        <v>112</v>
      </c>
    </row>
    <row r="353" spans="1:2" ht="18.75" x14ac:dyDescent="0.3">
      <c r="A353" s="14">
        <v>9</v>
      </c>
      <c r="B353" s="18" t="s">
        <v>113</v>
      </c>
    </row>
    <row r="354" spans="1:2" ht="18.75" x14ac:dyDescent="0.3">
      <c r="A354" s="14">
        <v>10</v>
      </c>
      <c r="B354" s="20" t="s">
        <v>114</v>
      </c>
    </row>
    <row r="355" spans="1:2" ht="18.75" x14ac:dyDescent="0.3">
      <c r="A355" s="14">
        <v>11</v>
      </c>
      <c r="B355" s="18" t="s">
        <v>115</v>
      </c>
    </row>
    <row r="356" spans="1:2" s="40" customFormat="1" ht="18.75" x14ac:dyDescent="0.3">
      <c r="A356" s="14">
        <v>12</v>
      </c>
      <c r="B356" s="18" t="s">
        <v>569</v>
      </c>
    </row>
    <row r="357" spans="1:2" ht="18.75" x14ac:dyDescent="0.3">
      <c r="A357" s="14">
        <v>13</v>
      </c>
      <c r="B357" s="18" t="s">
        <v>570</v>
      </c>
    </row>
    <row r="358" spans="1:2" ht="18.75" x14ac:dyDescent="0.3">
      <c r="A358" s="14">
        <v>14</v>
      </c>
      <c r="B358" s="18" t="s">
        <v>1169</v>
      </c>
    </row>
    <row r="359" spans="1:2" ht="18.75" x14ac:dyDescent="0.3">
      <c r="A359" s="14">
        <v>15</v>
      </c>
      <c r="B359" s="18" t="s">
        <v>116</v>
      </c>
    </row>
    <row r="360" spans="1:2" ht="18.75" x14ac:dyDescent="0.3">
      <c r="A360" s="14">
        <v>16</v>
      </c>
      <c r="B360" s="18" t="s">
        <v>571</v>
      </c>
    </row>
    <row r="361" spans="1:2" ht="18.75" x14ac:dyDescent="0.3">
      <c r="A361" s="14">
        <v>17</v>
      </c>
      <c r="B361" s="20" t="s">
        <v>117</v>
      </c>
    </row>
    <row r="362" spans="1:2" ht="18.75" x14ac:dyDescent="0.3">
      <c r="A362" s="14">
        <v>18</v>
      </c>
      <c r="B362" s="18" t="s">
        <v>343</v>
      </c>
    </row>
    <row r="363" spans="1:2" ht="18.75" x14ac:dyDescent="0.3">
      <c r="A363" s="14">
        <v>19</v>
      </c>
      <c r="B363" s="19" t="s">
        <v>348</v>
      </c>
    </row>
    <row r="364" spans="1:2" ht="18.75" x14ac:dyDescent="0.3">
      <c r="A364" s="14">
        <v>20</v>
      </c>
      <c r="B364" s="20" t="s">
        <v>347</v>
      </c>
    </row>
    <row r="365" spans="1:2" ht="18.75" x14ac:dyDescent="0.3">
      <c r="A365" s="14">
        <v>21</v>
      </c>
      <c r="B365" s="20" t="s">
        <v>346</v>
      </c>
    </row>
    <row r="366" spans="1:2" ht="18.75" x14ac:dyDescent="0.3">
      <c r="A366" s="14">
        <v>22</v>
      </c>
      <c r="B366" s="20" t="s">
        <v>355</v>
      </c>
    </row>
    <row r="367" spans="1:2" ht="18.75" x14ac:dyDescent="0.3">
      <c r="A367" s="14">
        <v>23</v>
      </c>
      <c r="B367" s="16" t="s">
        <v>633</v>
      </c>
    </row>
    <row r="368" spans="1:2" ht="18.75" x14ac:dyDescent="0.3">
      <c r="A368" s="14">
        <v>24</v>
      </c>
      <c r="B368" s="16" t="s">
        <v>356</v>
      </c>
    </row>
    <row r="369" spans="1:2" ht="18.75" x14ac:dyDescent="0.3">
      <c r="A369" s="14">
        <v>25</v>
      </c>
      <c r="B369" s="20" t="s">
        <v>351</v>
      </c>
    </row>
    <row r="370" spans="1:2" ht="18.75" x14ac:dyDescent="0.3">
      <c r="A370" s="14">
        <v>26</v>
      </c>
      <c r="B370" s="20" t="s">
        <v>349</v>
      </c>
    </row>
    <row r="371" spans="1:2" ht="18.75" x14ac:dyDescent="0.3">
      <c r="A371" s="14">
        <v>27</v>
      </c>
      <c r="B371" s="18" t="s">
        <v>344</v>
      </c>
    </row>
    <row r="372" spans="1:2" ht="18.75" x14ac:dyDescent="0.3">
      <c r="A372" s="14">
        <v>28</v>
      </c>
      <c r="B372" s="18" t="s">
        <v>367</v>
      </c>
    </row>
    <row r="373" spans="1:2" ht="18.75" x14ac:dyDescent="0.3">
      <c r="A373" s="14">
        <v>29</v>
      </c>
      <c r="B373" s="20" t="s">
        <v>366</v>
      </c>
    </row>
    <row r="374" spans="1:2" ht="18.75" x14ac:dyDescent="0.3">
      <c r="A374" s="14">
        <v>30</v>
      </c>
      <c r="B374" s="20" t="s">
        <v>369</v>
      </c>
    </row>
    <row r="375" spans="1:2" ht="18.75" x14ac:dyDescent="0.3">
      <c r="A375" s="14">
        <v>31</v>
      </c>
      <c r="B375" s="20" t="s">
        <v>368</v>
      </c>
    </row>
    <row r="376" spans="1:2" ht="18.75" x14ac:dyDescent="0.3">
      <c r="A376" s="14">
        <v>32</v>
      </c>
      <c r="B376" s="20" t="s">
        <v>345</v>
      </c>
    </row>
    <row r="377" spans="1:2" ht="18.75" x14ac:dyDescent="0.3">
      <c r="A377" s="14">
        <v>33</v>
      </c>
      <c r="B377" s="20" t="s">
        <v>382</v>
      </c>
    </row>
    <row r="378" spans="1:2" ht="18.75" x14ac:dyDescent="0.3">
      <c r="A378" s="14">
        <v>34</v>
      </c>
      <c r="B378" s="20" t="s">
        <v>364</v>
      </c>
    </row>
    <row r="379" spans="1:2" ht="18.75" x14ac:dyDescent="0.3">
      <c r="A379" s="14">
        <v>35</v>
      </c>
      <c r="B379" s="20" t="s">
        <v>1307</v>
      </c>
    </row>
    <row r="380" spans="1:2" ht="18.75" x14ac:dyDescent="0.3">
      <c r="A380" s="14">
        <v>36</v>
      </c>
      <c r="B380" s="20" t="s">
        <v>1306</v>
      </c>
    </row>
    <row r="381" spans="1:2" ht="18.75" x14ac:dyDescent="0.3">
      <c r="A381" s="14">
        <v>37</v>
      </c>
      <c r="B381" s="20" t="s">
        <v>370</v>
      </c>
    </row>
    <row r="382" spans="1:2" ht="18.75" x14ac:dyDescent="0.3">
      <c r="A382" s="14">
        <v>38</v>
      </c>
      <c r="B382" s="20" t="s">
        <v>385</v>
      </c>
    </row>
    <row r="383" spans="1:2" ht="18.75" x14ac:dyDescent="0.3">
      <c r="A383" s="14">
        <v>39</v>
      </c>
      <c r="B383" s="20" t="s">
        <v>372</v>
      </c>
    </row>
    <row r="384" spans="1:2" ht="18.75" x14ac:dyDescent="0.3">
      <c r="A384" s="14">
        <v>40</v>
      </c>
      <c r="B384" s="20" t="s">
        <v>393</v>
      </c>
    </row>
    <row r="385" spans="1:2" ht="18.75" x14ac:dyDescent="0.3">
      <c r="A385" s="14">
        <v>41</v>
      </c>
      <c r="B385" s="19" t="s">
        <v>394</v>
      </c>
    </row>
    <row r="386" spans="1:2" ht="18.75" x14ac:dyDescent="0.3">
      <c r="A386" s="14">
        <v>42</v>
      </c>
      <c r="B386" s="19" t="s">
        <v>395</v>
      </c>
    </row>
    <row r="387" spans="1:2" ht="18.75" x14ac:dyDescent="0.3">
      <c r="A387" s="14">
        <v>43</v>
      </c>
      <c r="B387" s="20" t="s">
        <v>352</v>
      </c>
    </row>
    <row r="388" spans="1:2" ht="18.75" x14ac:dyDescent="0.3">
      <c r="A388" s="14">
        <v>44</v>
      </c>
      <c r="B388" s="20" t="s">
        <v>359</v>
      </c>
    </row>
    <row r="389" spans="1:2" ht="18.75" x14ac:dyDescent="0.3">
      <c r="A389" s="14">
        <v>45</v>
      </c>
      <c r="B389" s="20" t="s">
        <v>412</v>
      </c>
    </row>
    <row r="390" spans="1:2" ht="18.75" x14ac:dyDescent="0.3">
      <c r="A390" s="14">
        <v>46</v>
      </c>
      <c r="B390" s="19" t="s">
        <v>384</v>
      </c>
    </row>
    <row r="391" spans="1:2" ht="18.75" x14ac:dyDescent="0.3">
      <c r="A391" s="14">
        <v>47</v>
      </c>
      <c r="B391" s="20" t="s">
        <v>360</v>
      </c>
    </row>
    <row r="392" spans="1:2" ht="18.75" x14ac:dyDescent="0.3">
      <c r="A392" s="14">
        <v>48</v>
      </c>
      <c r="B392" s="20" t="s">
        <v>378</v>
      </c>
    </row>
    <row r="393" spans="1:2" ht="18.75" x14ac:dyDescent="0.3">
      <c r="A393" s="14">
        <v>49</v>
      </c>
      <c r="B393" s="20" t="s">
        <v>361</v>
      </c>
    </row>
    <row r="394" spans="1:2" ht="18.75" x14ac:dyDescent="0.3">
      <c r="A394" s="14">
        <v>50</v>
      </c>
      <c r="B394" s="18" t="s">
        <v>362</v>
      </c>
    </row>
    <row r="395" spans="1:2" ht="18.75" x14ac:dyDescent="0.3">
      <c r="A395" s="14">
        <v>51</v>
      </c>
      <c r="B395" s="18" t="s">
        <v>363</v>
      </c>
    </row>
    <row r="396" spans="1:2" ht="18.75" x14ac:dyDescent="0.3">
      <c r="A396" s="14">
        <v>52</v>
      </c>
      <c r="B396" s="20" t="s">
        <v>350</v>
      </c>
    </row>
    <row r="397" spans="1:2" ht="18.75" x14ac:dyDescent="0.3">
      <c r="A397" s="14">
        <v>53</v>
      </c>
      <c r="B397" s="20" t="s">
        <v>365</v>
      </c>
    </row>
    <row r="398" spans="1:2" ht="18.75" x14ac:dyDescent="0.3">
      <c r="A398" s="14">
        <v>54</v>
      </c>
      <c r="B398" s="20" t="s">
        <v>353</v>
      </c>
    </row>
    <row r="399" spans="1:2" ht="18.75" x14ac:dyDescent="0.3">
      <c r="A399" s="14">
        <v>55</v>
      </c>
      <c r="B399" s="20" t="s">
        <v>354</v>
      </c>
    </row>
    <row r="400" spans="1:2" ht="18.75" x14ac:dyDescent="0.3">
      <c r="A400" s="14">
        <v>56</v>
      </c>
      <c r="B400" s="20" t="s">
        <v>1168</v>
      </c>
    </row>
    <row r="401" spans="1:2" ht="18.75" x14ac:dyDescent="0.3">
      <c r="A401" s="14">
        <v>57</v>
      </c>
      <c r="B401" s="20" t="s">
        <v>383</v>
      </c>
    </row>
    <row r="402" spans="1:2" ht="18.75" x14ac:dyDescent="0.3">
      <c r="A402" s="14">
        <v>58</v>
      </c>
      <c r="B402" s="20" t="s">
        <v>357</v>
      </c>
    </row>
    <row r="403" spans="1:2" ht="18.75" x14ac:dyDescent="0.3">
      <c r="A403" s="14">
        <v>59</v>
      </c>
      <c r="B403" s="20" t="s">
        <v>358</v>
      </c>
    </row>
    <row r="404" spans="1:2" ht="18.75" x14ac:dyDescent="0.3">
      <c r="A404" s="14">
        <v>60</v>
      </c>
      <c r="B404" s="20" t="s">
        <v>371</v>
      </c>
    </row>
    <row r="405" spans="1:2" ht="18.75" x14ac:dyDescent="0.3">
      <c r="A405" s="14">
        <v>61</v>
      </c>
      <c r="B405" s="20" t="s">
        <v>373</v>
      </c>
    </row>
    <row r="406" spans="1:2" ht="18.75" x14ac:dyDescent="0.3">
      <c r="A406" s="14">
        <v>62</v>
      </c>
      <c r="B406" s="20" t="s">
        <v>374</v>
      </c>
    </row>
    <row r="407" spans="1:2" ht="18.75" x14ac:dyDescent="0.3">
      <c r="A407" s="14">
        <v>63</v>
      </c>
      <c r="B407" s="20" t="s">
        <v>375</v>
      </c>
    </row>
    <row r="408" spans="1:2" ht="18.75" x14ac:dyDescent="0.3">
      <c r="A408" s="14">
        <v>64</v>
      </c>
      <c r="B408" s="20" t="s">
        <v>376</v>
      </c>
    </row>
    <row r="409" spans="1:2" ht="18.75" x14ac:dyDescent="0.3">
      <c r="A409" s="14">
        <v>65</v>
      </c>
      <c r="B409" s="20" t="s">
        <v>377</v>
      </c>
    </row>
    <row r="410" spans="1:2" ht="18.75" x14ac:dyDescent="0.3">
      <c r="A410" s="14">
        <v>66</v>
      </c>
      <c r="B410" s="20" t="s">
        <v>379</v>
      </c>
    </row>
    <row r="411" spans="1:2" ht="18.75" x14ac:dyDescent="0.3">
      <c r="A411" s="14">
        <v>67</v>
      </c>
      <c r="B411" s="20" t="s">
        <v>380</v>
      </c>
    </row>
    <row r="412" spans="1:2" ht="18.75" x14ac:dyDescent="0.3">
      <c r="A412" s="14">
        <v>68</v>
      </c>
      <c r="B412" s="20" t="s">
        <v>381</v>
      </c>
    </row>
    <row r="413" spans="1:2" ht="18.75" x14ac:dyDescent="0.3">
      <c r="A413" s="14">
        <v>69</v>
      </c>
      <c r="B413" s="20" t="s">
        <v>386</v>
      </c>
    </row>
    <row r="414" spans="1:2" ht="18.75" x14ac:dyDescent="0.3">
      <c r="A414" s="14">
        <v>70</v>
      </c>
      <c r="B414" s="20" t="s">
        <v>387</v>
      </c>
    </row>
    <row r="415" spans="1:2" ht="18.75" x14ac:dyDescent="0.3">
      <c r="A415" s="14">
        <v>71</v>
      </c>
      <c r="B415" s="20" t="s">
        <v>572</v>
      </c>
    </row>
    <row r="416" spans="1:2" ht="18.75" x14ac:dyDescent="0.3">
      <c r="A416" s="14">
        <v>72</v>
      </c>
      <c r="B416" s="20" t="s">
        <v>388</v>
      </c>
    </row>
    <row r="417" spans="1:2" ht="18.75" x14ac:dyDescent="0.3">
      <c r="A417" s="14">
        <v>73</v>
      </c>
      <c r="B417" s="20" t="s">
        <v>389</v>
      </c>
    </row>
    <row r="418" spans="1:2" ht="18.75" x14ac:dyDescent="0.3">
      <c r="A418" s="14">
        <v>74</v>
      </c>
      <c r="B418" s="20" t="s">
        <v>390</v>
      </c>
    </row>
    <row r="419" spans="1:2" ht="18.75" x14ac:dyDescent="0.3">
      <c r="A419" s="14">
        <v>75</v>
      </c>
      <c r="B419" s="20" t="s">
        <v>391</v>
      </c>
    </row>
    <row r="420" spans="1:2" ht="18.75" x14ac:dyDescent="0.3">
      <c r="A420" s="14">
        <v>76</v>
      </c>
      <c r="B420" s="20" t="s">
        <v>392</v>
      </c>
    </row>
    <row r="421" spans="1:2" ht="18.75" x14ac:dyDescent="0.3">
      <c r="A421" s="14">
        <v>77</v>
      </c>
      <c r="B421" s="19" t="s">
        <v>396</v>
      </c>
    </row>
    <row r="422" spans="1:2" ht="18.75" x14ac:dyDescent="0.3">
      <c r="A422" s="14">
        <v>78</v>
      </c>
      <c r="B422" s="20" t="s">
        <v>397</v>
      </c>
    </row>
    <row r="423" spans="1:2" ht="18.75" x14ac:dyDescent="0.3">
      <c r="A423" s="14">
        <v>79</v>
      </c>
      <c r="B423" s="20" t="s">
        <v>398</v>
      </c>
    </row>
    <row r="424" spans="1:2" ht="18.75" x14ac:dyDescent="0.3">
      <c r="A424" s="14">
        <v>80</v>
      </c>
      <c r="B424" s="20" t="s">
        <v>399</v>
      </c>
    </row>
    <row r="425" spans="1:2" ht="18.75" x14ac:dyDescent="0.25">
      <c r="A425" s="13"/>
      <c r="B425" s="12" t="s">
        <v>33</v>
      </c>
    </row>
    <row r="426" spans="1:2" ht="18.75" x14ac:dyDescent="0.3">
      <c r="A426" s="14">
        <v>1</v>
      </c>
      <c r="B426" s="22" t="s">
        <v>573</v>
      </c>
    </row>
    <row r="427" spans="1:2" ht="18.75" x14ac:dyDescent="0.3">
      <c r="A427" s="14">
        <v>2</v>
      </c>
      <c r="B427" s="23" t="s">
        <v>574</v>
      </c>
    </row>
    <row r="428" spans="1:2" ht="18.75" x14ac:dyDescent="0.3">
      <c r="A428" s="14">
        <v>3</v>
      </c>
      <c r="B428" s="22" t="s">
        <v>575</v>
      </c>
    </row>
    <row r="429" spans="1:2" ht="18.75" x14ac:dyDescent="0.3">
      <c r="A429" s="14">
        <v>4</v>
      </c>
      <c r="B429" s="22" t="s">
        <v>576</v>
      </c>
    </row>
    <row r="430" spans="1:2" ht="18.75" x14ac:dyDescent="0.3">
      <c r="A430" s="14">
        <v>5</v>
      </c>
      <c r="B430" s="22" t="s">
        <v>577</v>
      </c>
    </row>
    <row r="431" spans="1:2" ht="18.75" x14ac:dyDescent="0.3">
      <c r="A431" s="14">
        <v>6</v>
      </c>
      <c r="B431" s="23" t="s">
        <v>578</v>
      </c>
    </row>
    <row r="432" spans="1:2" ht="18.75" x14ac:dyDescent="0.3">
      <c r="A432" s="14">
        <v>7</v>
      </c>
      <c r="B432" s="23" t="s">
        <v>579</v>
      </c>
    </row>
    <row r="433" spans="1:2" ht="18.75" x14ac:dyDescent="0.3">
      <c r="A433" s="14">
        <v>8</v>
      </c>
      <c r="B433" s="22" t="s">
        <v>580</v>
      </c>
    </row>
    <row r="434" spans="1:2" ht="18.75" x14ac:dyDescent="0.3">
      <c r="A434" s="14">
        <v>9</v>
      </c>
      <c r="B434" s="23" t="s">
        <v>548</v>
      </c>
    </row>
    <row r="435" spans="1:2" ht="18.75" x14ac:dyDescent="0.3">
      <c r="A435" s="14">
        <v>10</v>
      </c>
      <c r="B435" s="22" t="s">
        <v>549</v>
      </c>
    </row>
    <row r="436" spans="1:2" ht="18.75" x14ac:dyDescent="0.3">
      <c r="A436" s="14">
        <v>11</v>
      </c>
      <c r="B436" s="22" t="s">
        <v>581</v>
      </c>
    </row>
    <row r="437" spans="1:2" ht="18.75" x14ac:dyDescent="0.3">
      <c r="A437" s="14">
        <v>12</v>
      </c>
      <c r="B437" s="22" t="s">
        <v>582</v>
      </c>
    </row>
    <row r="438" spans="1:2" ht="18.75" x14ac:dyDescent="0.3">
      <c r="A438" s="14">
        <v>13</v>
      </c>
      <c r="B438" s="22" t="s">
        <v>583</v>
      </c>
    </row>
    <row r="439" spans="1:2" ht="18.75" x14ac:dyDescent="0.3">
      <c r="A439" s="14">
        <v>14</v>
      </c>
      <c r="B439" s="22" t="s">
        <v>584</v>
      </c>
    </row>
    <row r="440" spans="1:2" ht="18.75" x14ac:dyDescent="0.3">
      <c r="A440" s="14">
        <v>15</v>
      </c>
      <c r="B440" s="22" t="s">
        <v>636</v>
      </c>
    </row>
    <row r="441" spans="1:2" ht="18.75" x14ac:dyDescent="0.3">
      <c r="A441" s="14">
        <v>16</v>
      </c>
      <c r="B441" s="23" t="s">
        <v>402</v>
      </c>
    </row>
    <row r="442" spans="1:2" ht="18.75" x14ac:dyDescent="0.3">
      <c r="A442" s="14">
        <v>17</v>
      </c>
      <c r="B442" s="22" t="s">
        <v>1167</v>
      </c>
    </row>
    <row r="443" spans="1:2" ht="18.75" x14ac:dyDescent="0.3">
      <c r="A443" s="14">
        <v>18</v>
      </c>
      <c r="B443" s="23" t="s">
        <v>585</v>
      </c>
    </row>
    <row r="444" spans="1:2" ht="18.75" x14ac:dyDescent="0.3">
      <c r="A444" s="14">
        <v>19</v>
      </c>
      <c r="B444" s="22" t="s">
        <v>698</v>
      </c>
    </row>
    <row r="445" spans="1:2" ht="18.75" x14ac:dyDescent="0.3">
      <c r="A445" s="14">
        <v>20</v>
      </c>
      <c r="B445" s="22" t="s">
        <v>699</v>
      </c>
    </row>
    <row r="446" spans="1:2" ht="18.75" x14ac:dyDescent="0.3">
      <c r="A446" s="14">
        <v>21</v>
      </c>
      <c r="B446" s="22" t="s">
        <v>404</v>
      </c>
    </row>
    <row r="447" spans="1:2" ht="18.75" x14ac:dyDescent="0.3">
      <c r="A447" s="14">
        <v>22</v>
      </c>
      <c r="B447" s="22" t="s">
        <v>697</v>
      </c>
    </row>
    <row r="448" spans="1:2" ht="18.75" x14ac:dyDescent="0.3">
      <c r="A448" s="14">
        <v>23</v>
      </c>
      <c r="B448" s="23" t="s">
        <v>400</v>
      </c>
    </row>
    <row r="449" spans="1:2" ht="18.75" x14ac:dyDescent="0.3">
      <c r="A449" s="14">
        <v>24</v>
      </c>
      <c r="B449" s="22" t="s">
        <v>401</v>
      </c>
    </row>
    <row r="450" spans="1:2" ht="18.75" x14ac:dyDescent="0.3">
      <c r="A450" s="14">
        <v>25</v>
      </c>
      <c r="B450" s="22" t="s">
        <v>403</v>
      </c>
    </row>
    <row r="451" spans="1:2" ht="18.75" x14ac:dyDescent="0.3">
      <c r="A451" s="14">
        <v>26</v>
      </c>
      <c r="B451" s="22" t="s">
        <v>405</v>
      </c>
    </row>
    <row r="452" spans="1:2" ht="18.75" x14ac:dyDescent="0.3">
      <c r="A452" s="14">
        <v>27</v>
      </c>
      <c r="B452" s="23" t="s">
        <v>586</v>
      </c>
    </row>
    <row r="453" spans="1:2" ht="18.75" x14ac:dyDescent="0.3">
      <c r="A453" s="14">
        <v>28</v>
      </c>
      <c r="B453" s="22" t="s">
        <v>1166</v>
      </c>
    </row>
    <row r="454" spans="1:2" ht="18.75" x14ac:dyDescent="0.3">
      <c r="A454" s="14">
        <v>29</v>
      </c>
      <c r="B454" s="22" t="s">
        <v>1165</v>
      </c>
    </row>
    <row r="455" spans="1:2" ht="18.75" x14ac:dyDescent="0.3">
      <c r="A455" s="14">
        <v>30</v>
      </c>
      <c r="B455" s="22" t="s">
        <v>587</v>
      </c>
    </row>
    <row r="456" spans="1:2" ht="18.75" x14ac:dyDescent="0.3">
      <c r="A456" s="14">
        <v>31</v>
      </c>
      <c r="B456" s="22" t="s">
        <v>410</v>
      </c>
    </row>
    <row r="457" spans="1:2" ht="18.75" x14ac:dyDescent="0.3">
      <c r="A457" s="14">
        <v>32</v>
      </c>
      <c r="B457" s="22" t="s">
        <v>406</v>
      </c>
    </row>
    <row r="458" spans="1:2" ht="18.75" x14ac:dyDescent="0.3">
      <c r="A458" s="14">
        <v>33</v>
      </c>
      <c r="B458" s="22" t="s">
        <v>408</v>
      </c>
    </row>
    <row r="459" spans="1:2" ht="18.75" x14ac:dyDescent="0.3">
      <c r="A459" s="14">
        <v>34</v>
      </c>
      <c r="B459" s="22" t="s">
        <v>407</v>
      </c>
    </row>
    <row r="460" spans="1:2" ht="18.75" x14ac:dyDescent="0.3">
      <c r="A460" s="14">
        <v>35</v>
      </c>
      <c r="B460" s="23" t="s">
        <v>409</v>
      </c>
    </row>
    <row r="461" spans="1:2" ht="18.75" x14ac:dyDescent="0.3">
      <c r="A461" s="14">
        <v>36</v>
      </c>
      <c r="B461" s="22" t="s">
        <v>411</v>
      </c>
    </row>
    <row r="462" spans="1:2" ht="18.75" x14ac:dyDescent="0.3">
      <c r="A462" s="24"/>
      <c r="B462" s="25"/>
    </row>
    <row r="463" spans="1:2" ht="18.75" x14ac:dyDescent="0.3">
      <c r="A463" s="24"/>
      <c r="B463" s="25"/>
    </row>
    <row r="464" spans="1:2" ht="18.75" x14ac:dyDescent="0.3">
      <c r="A464" s="125"/>
      <c r="B464" s="125"/>
    </row>
    <row r="465" spans="1:2" ht="18.75" x14ac:dyDescent="0.3">
      <c r="A465" s="178" t="s">
        <v>1310</v>
      </c>
      <c r="B465" s="178"/>
    </row>
  </sheetData>
  <autoFilter ref="A82:B82"/>
  <mergeCells count="8">
    <mergeCell ref="A465:B465"/>
    <mergeCell ref="A13:B13"/>
    <mergeCell ref="A9:B9"/>
    <mergeCell ref="A10:B10"/>
    <mergeCell ref="A11:B11"/>
    <mergeCell ref="A12:B12"/>
    <mergeCell ref="A14:B14"/>
    <mergeCell ref="A15:B15"/>
  </mergeCells>
  <pageMargins left="1.1811023622047245" right="0.59055118110236227" top="0.98425196850393704" bottom="0.78740157480314965" header="0.31496062992125984" footer="0.31496062992125984"/>
  <pageSetup paperSize="9" scale="55" fitToHeight="9" orientation="portrait" r:id="rId1"/>
  <headerFooter differentFirst="1">
    <oddHeader>&amp;C&amp;"Times New Roman,обычный"&amp;14&amp;P</oddHeader>
  </headerFooter>
  <rowBreaks count="1" manualBreakCount="1">
    <brk id="343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119"/>
  <sheetViews>
    <sheetView tabSelected="1" view="pageBreakPreview" topLeftCell="A79" zoomScale="80" zoomScaleNormal="70" zoomScaleSheetLayoutView="80" workbookViewId="0">
      <selection activeCell="B108" sqref="B108"/>
    </sheetView>
  </sheetViews>
  <sheetFormatPr defaultRowHeight="15" x14ac:dyDescent="0.25"/>
  <cols>
    <col min="1" max="1" width="6.85546875" customWidth="1"/>
    <col min="2" max="2" width="147.140625" customWidth="1"/>
  </cols>
  <sheetData>
    <row r="3" spans="1:2" ht="23.25" x14ac:dyDescent="0.25">
      <c r="B3" s="111" t="s">
        <v>1213</v>
      </c>
    </row>
    <row r="4" spans="1:2" ht="23.25" x14ac:dyDescent="0.25">
      <c r="B4" s="111" t="s">
        <v>1214</v>
      </c>
    </row>
    <row r="5" spans="1:2" ht="23.25" x14ac:dyDescent="0.25">
      <c r="B5" s="111" t="s">
        <v>1215</v>
      </c>
    </row>
    <row r="6" spans="1:2" ht="23.25" x14ac:dyDescent="0.25">
      <c r="B6" s="111" t="s">
        <v>1216</v>
      </c>
    </row>
    <row r="7" spans="1:2" ht="23.25" x14ac:dyDescent="0.25">
      <c r="B7" s="111" t="s">
        <v>1217</v>
      </c>
    </row>
    <row r="8" spans="1:2" ht="23.25" x14ac:dyDescent="0.35">
      <c r="B8" s="110" t="s">
        <v>1218</v>
      </c>
    </row>
    <row r="9" spans="1:2" ht="27" customHeight="1" x14ac:dyDescent="0.25"/>
    <row r="10" spans="1:2" ht="21.75" customHeight="1" x14ac:dyDescent="0.25"/>
    <row r="11" spans="1:2" ht="23.25" customHeight="1" x14ac:dyDescent="0.35">
      <c r="A11" s="162" t="s">
        <v>58</v>
      </c>
      <c r="B11" s="162"/>
    </row>
    <row r="12" spans="1:2" ht="23.25" x14ac:dyDescent="0.35">
      <c r="A12" s="162" t="s">
        <v>668</v>
      </c>
      <c r="B12" s="161"/>
    </row>
    <row r="13" spans="1:2" ht="23.25" x14ac:dyDescent="0.35">
      <c r="A13" s="162" t="s">
        <v>665</v>
      </c>
      <c r="B13" s="162"/>
    </row>
    <row r="14" spans="1:2" ht="23.25" x14ac:dyDescent="0.25">
      <c r="A14" s="163" t="s">
        <v>670</v>
      </c>
      <c r="B14" s="163"/>
    </row>
    <row r="15" spans="1:2" ht="23.25" x14ac:dyDescent="0.25">
      <c r="A15" s="163" t="s">
        <v>1191</v>
      </c>
      <c r="B15" s="163"/>
    </row>
    <row r="16" spans="1:2" ht="23.25" x14ac:dyDescent="0.25">
      <c r="A16" s="163" t="s">
        <v>23</v>
      </c>
      <c r="B16" s="163"/>
    </row>
    <row r="17" spans="1:2" ht="23.25" x14ac:dyDescent="0.25">
      <c r="A17" s="163" t="s">
        <v>1159</v>
      </c>
      <c r="B17" s="163"/>
    </row>
    <row r="19" spans="1:2" s="50" customFormat="1" ht="87.75" customHeight="1" x14ac:dyDescent="0.3">
      <c r="A19" s="112" t="s">
        <v>27</v>
      </c>
      <c r="B19" s="112" t="s">
        <v>57</v>
      </c>
    </row>
    <row r="20" spans="1:2" s="50" customFormat="1" ht="18.75" x14ac:dyDescent="0.3">
      <c r="A20" s="112">
        <v>1</v>
      </c>
      <c r="B20" s="112">
        <v>2</v>
      </c>
    </row>
    <row r="21" spans="1:2" s="50" customFormat="1" ht="18.75" x14ac:dyDescent="0.3">
      <c r="A21" s="112"/>
      <c r="B21" s="12" t="s">
        <v>28</v>
      </c>
    </row>
    <row r="22" spans="1:2" s="50" customFormat="1" ht="22.5" customHeight="1" x14ac:dyDescent="0.3">
      <c r="A22" s="121">
        <v>1</v>
      </c>
      <c r="B22" s="117" t="s">
        <v>638</v>
      </c>
    </row>
    <row r="23" spans="1:2" s="50" customFormat="1" ht="18.75" x14ac:dyDescent="0.3">
      <c r="A23" s="112">
        <v>2</v>
      </c>
      <c r="B23" s="30" t="s">
        <v>1249</v>
      </c>
    </row>
    <row r="24" spans="1:2" s="50" customFormat="1" ht="18.75" x14ac:dyDescent="0.3">
      <c r="A24" s="112">
        <v>3</v>
      </c>
      <c r="B24" s="30" t="s">
        <v>1250</v>
      </c>
    </row>
    <row r="25" spans="1:2" s="50" customFormat="1" ht="18.75" x14ac:dyDescent="0.3">
      <c r="A25" s="112">
        <v>4</v>
      </c>
      <c r="B25" s="53" t="s">
        <v>1251</v>
      </c>
    </row>
    <row r="26" spans="1:2" s="50" customFormat="1" ht="18.75" x14ac:dyDescent="0.3">
      <c r="A26" s="112">
        <v>5</v>
      </c>
      <c r="B26" s="53" t="s">
        <v>1252</v>
      </c>
    </row>
    <row r="27" spans="1:2" s="50" customFormat="1" ht="18.75" x14ac:dyDescent="0.3">
      <c r="A27" s="112">
        <v>6</v>
      </c>
      <c r="B27" s="53" t="s">
        <v>1253</v>
      </c>
    </row>
    <row r="28" spans="1:2" s="50" customFormat="1" ht="18.75" x14ac:dyDescent="0.3">
      <c r="A28" s="112">
        <v>7</v>
      </c>
      <c r="B28" s="53" t="s">
        <v>1254</v>
      </c>
    </row>
    <row r="29" spans="1:2" s="50" customFormat="1" ht="18.75" x14ac:dyDescent="0.3">
      <c r="A29" s="112">
        <v>8</v>
      </c>
      <c r="B29" s="46" t="s">
        <v>1255</v>
      </c>
    </row>
    <row r="30" spans="1:2" s="50" customFormat="1" ht="18.75" x14ac:dyDescent="0.3">
      <c r="A30" s="15"/>
      <c r="B30" s="12" t="s">
        <v>29</v>
      </c>
    </row>
    <row r="31" spans="1:2" s="50" customFormat="1" ht="21.75" customHeight="1" x14ac:dyDescent="0.3">
      <c r="A31" s="15">
        <v>1</v>
      </c>
      <c r="B31" s="41" t="s">
        <v>1256</v>
      </c>
    </row>
    <row r="32" spans="1:2" s="50" customFormat="1" ht="21.75" customHeight="1" x14ac:dyDescent="0.3">
      <c r="A32" s="15">
        <v>2</v>
      </c>
      <c r="B32" s="28" t="s">
        <v>688</v>
      </c>
    </row>
    <row r="33" spans="1:2" s="50" customFormat="1" ht="18.75" x14ac:dyDescent="0.3">
      <c r="A33" s="15">
        <v>3</v>
      </c>
      <c r="B33" s="28" t="s">
        <v>1257</v>
      </c>
    </row>
    <row r="34" spans="1:2" s="50" customFormat="1" ht="18.75" x14ac:dyDescent="0.3">
      <c r="A34" s="15">
        <v>4</v>
      </c>
      <c r="B34" s="28" t="s">
        <v>1258</v>
      </c>
    </row>
    <row r="35" spans="1:2" s="50" customFormat="1" ht="18.75" x14ac:dyDescent="0.3">
      <c r="A35" s="15">
        <v>5</v>
      </c>
      <c r="B35" s="46" t="s">
        <v>1259</v>
      </c>
    </row>
    <row r="36" spans="1:2" s="50" customFormat="1" ht="18.75" x14ac:dyDescent="0.3">
      <c r="A36" s="15">
        <v>6</v>
      </c>
      <c r="B36" s="46" t="s">
        <v>1443</v>
      </c>
    </row>
    <row r="37" spans="1:2" s="50" customFormat="1" ht="18.75" x14ac:dyDescent="0.3">
      <c r="A37" s="15">
        <v>7</v>
      </c>
      <c r="B37" s="46" t="s">
        <v>1444</v>
      </c>
    </row>
    <row r="38" spans="1:2" s="50" customFormat="1" ht="18.75" x14ac:dyDescent="0.3">
      <c r="A38" s="15">
        <v>8</v>
      </c>
      <c r="B38" s="46" t="s">
        <v>1260</v>
      </c>
    </row>
    <row r="39" spans="1:2" s="50" customFormat="1" ht="26.25" customHeight="1" x14ac:dyDescent="0.3">
      <c r="A39" s="15">
        <v>9</v>
      </c>
      <c r="B39" s="46" t="s">
        <v>1261</v>
      </c>
    </row>
    <row r="40" spans="1:2" s="50" customFormat="1" ht="18.75" x14ac:dyDescent="0.3">
      <c r="A40" s="46"/>
      <c r="B40" s="12" t="s">
        <v>30</v>
      </c>
    </row>
    <row r="41" spans="1:2" s="50" customFormat="1" ht="18.75" x14ac:dyDescent="0.3">
      <c r="A41" s="14">
        <v>1</v>
      </c>
      <c r="B41" s="46" t="s">
        <v>644</v>
      </c>
    </row>
    <row r="42" spans="1:2" s="50" customFormat="1" ht="18.75" x14ac:dyDescent="0.3">
      <c r="A42" s="14">
        <v>2</v>
      </c>
      <c r="B42" s="30" t="s">
        <v>1262</v>
      </c>
    </row>
    <row r="43" spans="1:2" s="50" customFormat="1" ht="18.75" x14ac:dyDescent="0.3">
      <c r="A43" s="14">
        <v>3</v>
      </c>
      <c r="B43" s="30" t="s">
        <v>1180</v>
      </c>
    </row>
    <row r="44" spans="1:2" s="50" customFormat="1" ht="18.75" x14ac:dyDescent="0.3">
      <c r="A44" s="14">
        <v>4</v>
      </c>
      <c r="B44" s="28" t="s">
        <v>1263</v>
      </c>
    </row>
    <row r="45" spans="1:2" s="50" customFormat="1" ht="18.75" x14ac:dyDescent="0.3">
      <c r="A45" s="14">
        <v>5</v>
      </c>
      <c r="B45" s="28" t="s">
        <v>1264</v>
      </c>
    </row>
    <row r="46" spans="1:2" s="50" customFormat="1" ht="18.75" x14ac:dyDescent="0.3">
      <c r="A46" s="14">
        <v>6</v>
      </c>
      <c r="B46" s="28" t="s">
        <v>1265</v>
      </c>
    </row>
    <row r="47" spans="1:2" s="50" customFormat="1" ht="18.75" x14ac:dyDescent="0.3">
      <c r="A47" s="14">
        <v>7</v>
      </c>
      <c r="B47" s="28" t="s">
        <v>1266</v>
      </c>
    </row>
    <row r="48" spans="1:2" s="50" customFormat="1" ht="18.75" x14ac:dyDescent="0.3">
      <c r="A48" s="14">
        <v>8</v>
      </c>
      <c r="B48" s="28" t="s">
        <v>1448</v>
      </c>
    </row>
    <row r="49" spans="1:2" s="50" customFormat="1" ht="18.75" x14ac:dyDescent="0.3">
      <c r="A49" s="14">
        <v>9</v>
      </c>
      <c r="B49" s="28" t="s">
        <v>1267</v>
      </c>
    </row>
    <row r="50" spans="1:2" s="50" customFormat="1" ht="18.75" x14ac:dyDescent="0.3">
      <c r="A50" s="14">
        <v>10</v>
      </c>
      <c r="B50" s="53" t="s">
        <v>1268</v>
      </c>
    </row>
    <row r="51" spans="1:2" s="50" customFormat="1" ht="18.75" x14ac:dyDescent="0.3">
      <c r="A51" s="14">
        <v>11</v>
      </c>
      <c r="B51" s="46" t="s">
        <v>1445</v>
      </c>
    </row>
    <row r="52" spans="1:2" s="50" customFormat="1" ht="18.75" x14ac:dyDescent="0.3">
      <c r="A52" s="46"/>
      <c r="B52" s="12" t="s">
        <v>31</v>
      </c>
    </row>
    <row r="53" spans="1:2" s="50" customFormat="1" ht="18.75" x14ac:dyDescent="0.3">
      <c r="A53" s="14">
        <v>1</v>
      </c>
      <c r="B53" s="42" t="s">
        <v>645</v>
      </c>
    </row>
    <row r="54" spans="1:2" s="50" customFormat="1" ht="18.75" x14ac:dyDescent="0.3">
      <c r="A54" s="14">
        <v>2</v>
      </c>
      <c r="B54" s="42" t="s">
        <v>1269</v>
      </c>
    </row>
    <row r="55" spans="1:2" s="50" customFormat="1" ht="18.75" x14ac:dyDescent="0.3">
      <c r="A55" s="14">
        <v>3</v>
      </c>
      <c r="B55" s="43" t="s">
        <v>1449</v>
      </c>
    </row>
    <row r="56" spans="1:2" s="50" customFormat="1" ht="18.75" x14ac:dyDescent="0.3">
      <c r="A56" s="14">
        <v>4</v>
      </c>
      <c r="B56" s="43" t="s">
        <v>830</v>
      </c>
    </row>
    <row r="57" spans="1:2" s="50" customFormat="1" ht="18.75" x14ac:dyDescent="0.3">
      <c r="A57" s="14">
        <v>5</v>
      </c>
      <c r="B57" s="43" t="s">
        <v>1270</v>
      </c>
    </row>
    <row r="58" spans="1:2" s="50" customFormat="1" ht="18.75" x14ac:dyDescent="0.3">
      <c r="A58" s="14">
        <v>6</v>
      </c>
      <c r="B58" s="43" t="s">
        <v>1446</v>
      </c>
    </row>
    <row r="59" spans="1:2" s="50" customFormat="1" ht="18.75" x14ac:dyDescent="0.3">
      <c r="A59" s="14">
        <v>7</v>
      </c>
      <c r="B59" s="43" t="s">
        <v>1271</v>
      </c>
    </row>
    <row r="60" spans="1:2" s="50" customFormat="1" ht="18.75" x14ac:dyDescent="0.3">
      <c r="A60" s="14">
        <v>8</v>
      </c>
      <c r="B60" s="43" t="s">
        <v>1272</v>
      </c>
    </row>
    <row r="61" spans="1:2" s="50" customFormat="1" ht="18.75" x14ac:dyDescent="0.3">
      <c r="A61" s="14">
        <v>9</v>
      </c>
      <c r="B61" s="43" t="s">
        <v>1273</v>
      </c>
    </row>
    <row r="62" spans="1:2" s="50" customFormat="1" ht="18.75" x14ac:dyDescent="0.3">
      <c r="A62" s="14">
        <v>10</v>
      </c>
      <c r="B62" s="43" t="s">
        <v>1274</v>
      </c>
    </row>
    <row r="63" spans="1:2" s="50" customFormat="1" ht="18.75" x14ac:dyDescent="0.3">
      <c r="A63" s="14">
        <v>11</v>
      </c>
      <c r="B63" s="43" t="s">
        <v>1275</v>
      </c>
    </row>
    <row r="64" spans="1:2" s="50" customFormat="1" ht="18.75" x14ac:dyDescent="0.3">
      <c r="A64" s="14">
        <v>12</v>
      </c>
      <c r="B64" s="43" t="s">
        <v>1276</v>
      </c>
    </row>
    <row r="65" spans="1:2" s="50" customFormat="1" ht="18.75" customHeight="1" x14ac:dyDescent="0.3">
      <c r="A65" s="14">
        <v>13</v>
      </c>
      <c r="B65" s="43" t="s">
        <v>1277</v>
      </c>
    </row>
    <row r="66" spans="1:2" s="50" customFormat="1" ht="18.75" customHeight="1" x14ac:dyDescent="0.3">
      <c r="A66" s="14">
        <v>14</v>
      </c>
      <c r="B66" s="43" t="s">
        <v>1278</v>
      </c>
    </row>
    <row r="67" spans="1:2" s="50" customFormat="1" ht="20.25" customHeight="1" x14ac:dyDescent="0.3">
      <c r="A67" s="14">
        <v>15</v>
      </c>
      <c r="B67" s="43" t="s">
        <v>1279</v>
      </c>
    </row>
    <row r="68" spans="1:2" s="50" customFormat="1" ht="16.5" customHeight="1" x14ac:dyDescent="0.3">
      <c r="A68" s="14">
        <v>16</v>
      </c>
      <c r="B68" s="43" t="s">
        <v>1280</v>
      </c>
    </row>
    <row r="69" spans="1:2" s="50" customFormat="1" ht="15.75" customHeight="1" x14ac:dyDescent="0.3">
      <c r="A69" s="14">
        <v>17</v>
      </c>
      <c r="B69" s="43" t="s">
        <v>1281</v>
      </c>
    </row>
    <row r="70" spans="1:2" s="50" customFormat="1" ht="18" customHeight="1" x14ac:dyDescent="0.3">
      <c r="A70" s="14">
        <v>18</v>
      </c>
      <c r="B70" s="43" t="s">
        <v>1282</v>
      </c>
    </row>
    <row r="71" spans="1:2" s="52" customFormat="1" ht="17.25" customHeight="1" x14ac:dyDescent="0.3">
      <c r="A71" s="14">
        <v>19</v>
      </c>
      <c r="B71" s="43" t="s">
        <v>1283</v>
      </c>
    </row>
    <row r="72" spans="1:2" s="52" customFormat="1" ht="18.75" x14ac:dyDescent="0.3">
      <c r="A72" s="14">
        <v>20</v>
      </c>
      <c r="B72" s="43" t="s">
        <v>1284</v>
      </c>
    </row>
    <row r="73" spans="1:2" s="52" customFormat="1" ht="18.75" x14ac:dyDescent="0.3">
      <c r="A73" s="14">
        <v>21</v>
      </c>
      <c r="B73" s="46" t="s">
        <v>1447</v>
      </c>
    </row>
    <row r="74" spans="1:2" s="52" customFormat="1" ht="18.75" x14ac:dyDescent="0.3">
      <c r="A74" s="46"/>
      <c r="B74" s="21" t="s">
        <v>32</v>
      </c>
    </row>
    <row r="75" spans="1:2" s="52" customFormat="1" ht="18.75" x14ac:dyDescent="0.3">
      <c r="A75" s="14">
        <v>1</v>
      </c>
      <c r="B75" s="16" t="s">
        <v>1285</v>
      </c>
    </row>
    <row r="76" spans="1:2" s="52" customFormat="1" ht="18.75" x14ac:dyDescent="0.3">
      <c r="A76" s="14">
        <v>2</v>
      </c>
      <c r="B76" s="16" t="s">
        <v>1286</v>
      </c>
    </row>
    <row r="77" spans="1:2" s="52" customFormat="1" ht="18.75" x14ac:dyDescent="0.3">
      <c r="A77" s="14">
        <v>3</v>
      </c>
      <c r="B77" s="16" t="s">
        <v>421</v>
      </c>
    </row>
    <row r="78" spans="1:2" s="52" customFormat="1" ht="18.75" x14ac:dyDescent="0.3">
      <c r="A78" s="14">
        <v>4</v>
      </c>
      <c r="B78" s="31" t="s">
        <v>413</v>
      </c>
    </row>
    <row r="79" spans="1:2" s="52" customFormat="1" ht="37.5" x14ac:dyDescent="0.3">
      <c r="A79" s="14">
        <v>5</v>
      </c>
      <c r="B79" s="31" t="s">
        <v>1287</v>
      </c>
    </row>
    <row r="80" spans="1:2" s="52" customFormat="1" ht="18.75" x14ac:dyDescent="0.3">
      <c r="A80" s="14">
        <v>6</v>
      </c>
      <c r="B80" s="31" t="s">
        <v>414</v>
      </c>
    </row>
    <row r="81" spans="1:2" s="52" customFormat="1" ht="18.75" x14ac:dyDescent="0.3">
      <c r="A81" s="14">
        <v>7</v>
      </c>
      <c r="B81" s="31" t="s">
        <v>422</v>
      </c>
    </row>
    <row r="82" spans="1:2" s="52" customFormat="1" ht="18.75" x14ac:dyDescent="0.3">
      <c r="A82" s="14">
        <v>8</v>
      </c>
      <c r="B82" s="31" t="s">
        <v>415</v>
      </c>
    </row>
    <row r="83" spans="1:2" s="52" customFormat="1" ht="18.75" x14ac:dyDescent="0.3">
      <c r="A83" s="14">
        <v>9</v>
      </c>
      <c r="B83" s="31" t="s">
        <v>1288</v>
      </c>
    </row>
    <row r="84" spans="1:2" s="52" customFormat="1" ht="18.75" x14ac:dyDescent="0.3">
      <c r="A84" s="14">
        <v>10</v>
      </c>
      <c r="B84" s="116" t="s">
        <v>1289</v>
      </c>
    </row>
    <row r="85" spans="1:2" s="52" customFormat="1" ht="18.75" x14ac:dyDescent="0.3">
      <c r="A85" s="14">
        <v>11</v>
      </c>
      <c r="B85" s="116" t="s">
        <v>1290</v>
      </c>
    </row>
    <row r="86" spans="1:2" ht="18.75" x14ac:dyDescent="0.3">
      <c r="A86" s="14">
        <v>12</v>
      </c>
      <c r="B86" s="116" t="s">
        <v>1291</v>
      </c>
    </row>
    <row r="87" spans="1:2" ht="18.75" x14ac:dyDescent="0.3">
      <c r="A87" s="14">
        <v>13</v>
      </c>
      <c r="B87" s="116" t="s">
        <v>1292</v>
      </c>
    </row>
    <row r="88" spans="1:2" ht="18.75" x14ac:dyDescent="0.3">
      <c r="A88" s="14">
        <v>14</v>
      </c>
      <c r="B88" s="116" t="s">
        <v>1293</v>
      </c>
    </row>
    <row r="89" spans="1:2" ht="37.5" x14ac:dyDescent="0.3">
      <c r="A89" s="14">
        <v>15</v>
      </c>
      <c r="B89" s="6" t="s">
        <v>1452</v>
      </c>
    </row>
    <row r="90" spans="1:2" ht="18.75" x14ac:dyDescent="0.3">
      <c r="A90" s="51"/>
      <c r="B90" s="12" t="s">
        <v>33</v>
      </c>
    </row>
    <row r="91" spans="1:2" ht="18.75" x14ac:dyDescent="0.3">
      <c r="A91" s="44">
        <v>1</v>
      </c>
      <c r="B91" s="31" t="s">
        <v>1450</v>
      </c>
    </row>
    <row r="92" spans="1:2" ht="37.5" x14ac:dyDescent="0.25">
      <c r="A92" s="44">
        <v>2</v>
      </c>
      <c r="B92" s="16" t="s">
        <v>637</v>
      </c>
    </row>
    <row r="93" spans="1:2" ht="18.75" x14ac:dyDescent="0.3">
      <c r="A93" s="44">
        <v>3</v>
      </c>
      <c r="B93" s="49" t="s">
        <v>639</v>
      </c>
    </row>
    <row r="94" spans="1:2" ht="18.75" x14ac:dyDescent="0.3">
      <c r="A94" s="44">
        <v>4</v>
      </c>
      <c r="B94" s="31" t="s">
        <v>640</v>
      </c>
    </row>
    <row r="95" spans="1:2" ht="18.75" x14ac:dyDescent="0.3">
      <c r="A95" s="44">
        <v>5</v>
      </c>
      <c r="B95" s="46" t="s">
        <v>641</v>
      </c>
    </row>
    <row r="96" spans="1:2" ht="18.75" x14ac:dyDescent="0.25">
      <c r="A96" s="44">
        <v>6</v>
      </c>
      <c r="B96" s="32" t="s">
        <v>642</v>
      </c>
    </row>
    <row r="97" spans="1:2" ht="18.75" x14ac:dyDescent="0.25">
      <c r="A97" s="44">
        <v>7</v>
      </c>
      <c r="B97" s="32" t="s">
        <v>643</v>
      </c>
    </row>
    <row r="98" spans="1:2" ht="18.75" x14ac:dyDescent="0.25">
      <c r="A98" s="44">
        <v>8</v>
      </c>
      <c r="B98" s="32" t="s">
        <v>423</v>
      </c>
    </row>
    <row r="99" spans="1:2" ht="18.75" x14ac:dyDescent="0.25">
      <c r="A99" s="44">
        <v>9</v>
      </c>
      <c r="B99" s="32" t="s">
        <v>1294</v>
      </c>
    </row>
    <row r="100" spans="1:2" ht="18.75" x14ac:dyDescent="0.25">
      <c r="A100" s="44">
        <v>10</v>
      </c>
      <c r="B100" s="32" t="s">
        <v>416</v>
      </c>
    </row>
    <row r="101" spans="1:2" ht="18.75" x14ac:dyDescent="0.25">
      <c r="A101" s="44">
        <v>11</v>
      </c>
      <c r="B101" s="32" t="s">
        <v>418</v>
      </c>
    </row>
    <row r="102" spans="1:2" ht="18.75" x14ac:dyDescent="0.25">
      <c r="A102" s="44">
        <v>12</v>
      </c>
      <c r="B102" s="32" t="s">
        <v>419</v>
      </c>
    </row>
    <row r="103" spans="1:2" ht="18.75" x14ac:dyDescent="0.25">
      <c r="A103" s="44">
        <v>13</v>
      </c>
      <c r="B103" s="32" t="s">
        <v>420</v>
      </c>
    </row>
    <row r="104" spans="1:2" ht="18.75" x14ac:dyDescent="0.25">
      <c r="A104" s="44">
        <v>14</v>
      </c>
      <c r="B104" s="32" t="s">
        <v>1295</v>
      </c>
    </row>
    <row r="105" spans="1:2" ht="18.75" x14ac:dyDescent="0.25">
      <c r="A105" s="44">
        <v>15</v>
      </c>
      <c r="B105" s="32" t="s">
        <v>1296</v>
      </c>
    </row>
    <row r="106" spans="1:2" ht="18.75" x14ac:dyDescent="0.25">
      <c r="A106" s="44">
        <v>16</v>
      </c>
      <c r="B106" s="32" t="s">
        <v>1297</v>
      </c>
    </row>
    <row r="107" spans="1:2" ht="18.75" x14ac:dyDescent="0.25">
      <c r="A107" s="44">
        <v>17</v>
      </c>
      <c r="B107" s="32" t="s">
        <v>417</v>
      </c>
    </row>
    <row r="108" spans="1:2" ht="21" customHeight="1" x14ac:dyDescent="0.25">
      <c r="A108" s="44">
        <v>18</v>
      </c>
      <c r="B108" s="118" t="s">
        <v>1456</v>
      </c>
    </row>
    <row r="109" spans="1:2" ht="18.75" x14ac:dyDescent="0.25">
      <c r="A109" s="44">
        <v>19</v>
      </c>
      <c r="B109" s="118" t="s">
        <v>1298</v>
      </c>
    </row>
    <row r="110" spans="1:2" ht="18.75" x14ac:dyDescent="0.25">
      <c r="A110" s="44">
        <v>20</v>
      </c>
      <c r="B110" s="118" t="s">
        <v>1299</v>
      </c>
    </row>
    <row r="111" spans="1:2" ht="18.75" x14ac:dyDescent="0.3">
      <c r="A111" s="44">
        <v>21</v>
      </c>
      <c r="B111" s="119" t="s">
        <v>1300</v>
      </c>
    </row>
    <row r="112" spans="1:2" ht="18.75" x14ac:dyDescent="0.25">
      <c r="A112" s="44">
        <v>22</v>
      </c>
      <c r="B112" s="120" t="s">
        <v>1301</v>
      </c>
    </row>
    <row r="113" spans="1:2" ht="18.75" x14ac:dyDescent="0.25">
      <c r="A113" s="44">
        <v>23</v>
      </c>
      <c r="B113" s="120" t="s">
        <v>1302</v>
      </c>
    </row>
    <row r="114" spans="1:2" ht="18.75" x14ac:dyDescent="0.25">
      <c r="A114" s="44">
        <v>24</v>
      </c>
      <c r="B114" s="120" t="s">
        <v>1303</v>
      </c>
    </row>
    <row r="119" spans="1:2" ht="18.75" x14ac:dyDescent="0.3">
      <c r="A119" s="178" t="s">
        <v>1310</v>
      </c>
      <c r="B119" s="178"/>
    </row>
  </sheetData>
  <autoFilter ref="A21:D114"/>
  <mergeCells count="8">
    <mergeCell ref="A119:B119"/>
    <mergeCell ref="A11:B11"/>
    <mergeCell ref="A12:B12"/>
    <mergeCell ref="A14:B14"/>
    <mergeCell ref="A15:B15"/>
    <mergeCell ref="A17:B17"/>
    <mergeCell ref="A13:B13"/>
    <mergeCell ref="A16:B16"/>
  </mergeCells>
  <pageMargins left="1.1811023622047245" right="0.59055118110236227" top="0.98425196850393704" bottom="0.78740157480314965" header="0.31496062992125984" footer="0.31496062992125984"/>
  <pageSetup paperSize="9" scale="53" fitToHeight="3" orientation="portrait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48"/>
  <sheetViews>
    <sheetView view="pageBreakPreview" topLeftCell="A7" zoomScale="80" zoomScaleNormal="75" zoomScaleSheetLayoutView="80" workbookViewId="0">
      <selection activeCell="A49" sqref="A49"/>
    </sheetView>
  </sheetViews>
  <sheetFormatPr defaultRowHeight="15" x14ac:dyDescent="0.25"/>
  <cols>
    <col min="2" max="2" width="129.42578125" customWidth="1"/>
  </cols>
  <sheetData>
    <row r="3" spans="1:2" ht="23.25" x14ac:dyDescent="0.25">
      <c r="B3" s="101" t="s">
        <v>1219</v>
      </c>
    </row>
    <row r="4" spans="1:2" ht="23.25" x14ac:dyDescent="0.25">
      <c r="B4" s="101" t="s">
        <v>1214</v>
      </c>
    </row>
    <row r="5" spans="1:2" ht="23.25" x14ac:dyDescent="0.25">
      <c r="B5" s="101" t="s">
        <v>1215</v>
      </c>
    </row>
    <row r="6" spans="1:2" ht="23.25" x14ac:dyDescent="0.25">
      <c r="B6" s="101" t="s">
        <v>1204</v>
      </c>
    </row>
    <row r="7" spans="1:2" ht="23.25" x14ac:dyDescent="0.25">
      <c r="B7" s="101" t="s">
        <v>1220</v>
      </c>
    </row>
    <row r="8" spans="1:2" ht="23.25" x14ac:dyDescent="0.35">
      <c r="B8" s="102" t="s">
        <v>1218</v>
      </c>
    </row>
    <row r="10" spans="1:2" ht="23.25" customHeight="1" x14ac:dyDescent="0.25">
      <c r="A10" s="198" t="s">
        <v>58</v>
      </c>
      <c r="B10" s="198"/>
    </row>
    <row r="11" spans="1:2" ht="20.25" customHeight="1" x14ac:dyDescent="0.25">
      <c r="A11" s="197" t="s">
        <v>672</v>
      </c>
      <c r="B11" s="197"/>
    </row>
    <row r="12" spans="1:2" ht="23.25" x14ac:dyDescent="0.25">
      <c r="A12" s="197" t="s">
        <v>673</v>
      </c>
      <c r="B12" s="197"/>
    </row>
    <row r="13" spans="1:2" ht="23.25" x14ac:dyDescent="0.25">
      <c r="A13" s="197" t="s">
        <v>671</v>
      </c>
      <c r="B13" s="197"/>
    </row>
    <row r="14" spans="1:2" ht="23.25" x14ac:dyDescent="0.25">
      <c r="A14" s="197" t="s">
        <v>23</v>
      </c>
      <c r="B14" s="197"/>
    </row>
    <row r="15" spans="1:2" ht="23.25" x14ac:dyDescent="0.25">
      <c r="A15" s="197" t="s">
        <v>1159</v>
      </c>
      <c r="B15" s="197"/>
    </row>
    <row r="17" spans="1:2" ht="87.75" customHeight="1" x14ac:dyDescent="0.25">
      <c r="A17" s="87" t="s">
        <v>27</v>
      </c>
      <c r="B17" s="87" t="s">
        <v>57</v>
      </c>
    </row>
    <row r="18" spans="1:2" ht="18.75" x14ac:dyDescent="0.25">
      <c r="A18" s="87">
        <v>1</v>
      </c>
      <c r="B18" s="87">
        <v>2</v>
      </c>
    </row>
    <row r="19" spans="1:2" ht="18.75" x14ac:dyDescent="0.25">
      <c r="A19" s="87"/>
      <c r="B19" s="44" t="s">
        <v>28</v>
      </c>
    </row>
    <row r="20" spans="1:2" ht="18.75" x14ac:dyDescent="0.25">
      <c r="A20" s="87">
        <v>1</v>
      </c>
      <c r="B20" s="11" t="s">
        <v>588</v>
      </c>
    </row>
    <row r="21" spans="1:2" ht="18.75" x14ac:dyDescent="0.25">
      <c r="A21" s="87">
        <v>2</v>
      </c>
      <c r="B21" s="11" t="s">
        <v>650</v>
      </c>
    </row>
    <row r="22" spans="1:2" ht="18.75" x14ac:dyDescent="0.25">
      <c r="A22" s="15"/>
      <c r="B22" s="12" t="s">
        <v>29</v>
      </c>
    </row>
    <row r="23" spans="1:2" ht="18.75" x14ac:dyDescent="0.25">
      <c r="A23" s="15">
        <v>1</v>
      </c>
      <c r="B23" s="27" t="s">
        <v>589</v>
      </c>
    </row>
    <row r="24" spans="1:2" ht="18.75" x14ac:dyDescent="0.25">
      <c r="A24" s="15">
        <v>2</v>
      </c>
      <c r="B24" s="27" t="s">
        <v>649</v>
      </c>
    </row>
    <row r="25" spans="1:2" ht="18.75" x14ac:dyDescent="0.25">
      <c r="A25" s="15">
        <v>3</v>
      </c>
      <c r="B25" s="16" t="s">
        <v>652</v>
      </c>
    </row>
    <row r="26" spans="1:2" ht="18.75" x14ac:dyDescent="0.25">
      <c r="A26" s="15">
        <v>4</v>
      </c>
      <c r="B26" s="16" t="s">
        <v>651</v>
      </c>
    </row>
    <row r="27" spans="1:2" ht="18.75" x14ac:dyDescent="0.25">
      <c r="A27" s="15">
        <v>5</v>
      </c>
      <c r="B27" s="16" t="s">
        <v>653</v>
      </c>
    </row>
    <row r="28" spans="1:2" ht="18.75" x14ac:dyDescent="0.25">
      <c r="A28" s="15">
        <v>6</v>
      </c>
      <c r="B28" s="16" t="s">
        <v>654</v>
      </c>
    </row>
    <row r="29" spans="1:2" ht="18.75" x14ac:dyDescent="0.25">
      <c r="A29" s="15">
        <v>7</v>
      </c>
      <c r="B29" s="16" t="s">
        <v>590</v>
      </c>
    </row>
    <row r="30" spans="1:2" ht="18.75" x14ac:dyDescent="0.3">
      <c r="A30" s="15">
        <v>8</v>
      </c>
      <c r="B30" s="46" t="s">
        <v>664</v>
      </c>
    </row>
    <row r="31" spans="1:2" ht="18.75" x14ac:dyDescent="0.25">
      <c r="A31" s="13"/>
      <c r="B31" s="44" t="s">
        <v>30</v>
      </c>
    </row>
    <row r="32" spans="1:2" ht="18.75" x14ac:dyDescent="0.3">
      <c r="A32" s="14">
        <v>1</v>
      </c>
      <c r="B32" s="53" t="s">
        <v>655</v>
      </c>
    </row>
    <row r="33" spans="1:2" ht="18.75" x14ac:dyDescent="0.3">
      <c r="A33" s="14">
        <v>2</v>
      </c>
      <c r="B33" s="53" t="s">
        <v>656</v>
      </c>
    </row>
    <row r="34" spans="1:2" ht="18.75" x14ac:dyDescent="0.3">
      <c r="A34" s="14">
        <v>3</v>
      </c>
      <c r="B34" s="34" t="s">
        <v>657</v>
      </c>
    </row>
    <row r="35" spans="1:2" ht="18.75" x14ac:dyDescent="0.3">
      <c r="A35" s="14">
        <v>4</v>
      </c>
      <c r="B35" s="34" t="s">
        <v>660</v>
      </c>
    </row>
    <row r="36" spans="1:2" ht="18.75" x14ac:dyDescent="0.3">
      <c r="A36" s="14">
        <v>5</v>
      </c>
      <c r="B36" s="34" t="s">
        <v>661</v>
      </c>
    </row>
    <row r="37" spans="1:2" ht="18.75" x14ac:dyDescent="0.25">
      <c r="A37" s="13"/>
      <c r="B37" s="44" t="s">
        <v>31</v>
      </c>
    </row>
    <row r="38" spans="1:2" ht="18.75" x14ac:dyDescent="0.3">
      <c r="A38" s="14">
        <v>1</v>
      </c>
      <c r="B38" s="54" t="s">
        <v>658</v>
      </c>
    </row>
    <row r="39" spans="1:2" ht="18.75" x14ac:dyDescent="0.3">
      <c r="A39" s="14">
        <v>2</v>
      </c>
      <c r="B39" s="54" t="s">
        <v>659</v>
      </c>
    </row>
    <row r="40" spans="1:2" ht="18.75" x14ac:dyDescent="0.25">
      <c r="A40" s="13"/>
      <c r="B40" s="26" t="s">
        <v>32</v>
      </c>
    </row>
    <row r="41" spans="1:2" ht="18.75" x14ac:dyDescent="0.3">
      <c r="A41" s="14">
        <v>1</v>
      </c>
      <c r="B41" s="18" t="s">
        <v>662</v>
      </c>
    </row>
    <row r="42" spans="1:2" ht="18.75" x14ac:dyDescent="0.3">
      <c r="A42" s="14">
        <v>2</v>
      </c>
      <c r="B42" s="18" t="s">
        <v>663</v>
      </c>
    </row>
    <row r="43" spans="1:2" ht="18.75" x14ac:dyDescent="0.25">
      <c r="A43" s="13"/>
      <c r="B43" s="44" t="s">
        <v>33</v>
      </c>
    </row>
    <row r="44" spans="1:2" ht="18.75" x14ac:dyDescent="0.3">
      <c r="A44" s="14">
        <v>1</v>
      </c>
      <c r="B44" s="22" t="s">
        <v>591</v>
      </c>
    </row>
    <row r="45" spans="1:2" ht="18.75" x14ac:dyDescent="0.3">
      <c r="A45" s="14">
        <v>2</v>
      </c>
      <c r="B45" s="23" t="s">
        <v>583</v>
      </c>
    </row>
    <row r="46" spans="1:2" ht="18.75" x14ac:dyDescent="0.3">
      <c r="A46" s="24"/>
      <c r="B46" s="126"/>
    </row>
    <row r="47" spans="1:2" ht="18.75" x14ac:dyDescent="0.3">
      <c r="A47" s="24"/>
      <c r="B47" s="25"/>
    </row>
    <row r="48" spans="1:2" s="4" customFormat="1" ht="18.75" x14ac:dyDescent="0.3">
      <c r="A48" s="56" t="s">
        <v>1311</v>
      </c>
      <c r="B48" s="50"/>
    </row>
  </sheetData>
  <mergeCells count="6">
    <mergeCell ref="A15:B15"/>
    <mergeCell ref="A10:B10"/>
    <mergeCell ref="A11:B11"/>
    <mergeCell ref="A12:B12"/>
    <mergeCell ref="A14:B14"/>
    <mergeCell ref="A13:B13"/>
  </mergeCells>
  <pageMargins left="1.3779527559055118" right="0.59055118110236227" top="0.98425196850393704" bottom="0.78740157480314965" header="0.31496062992125984" footer="0.31496062992125984"/>
  <pageSetup paperSize="9" scale="57" orientation="portrait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35"/>
  <sheetViews>
    <sheetView view="pageBreakPreview" topLeftCell="A7" zoomScale="75" zoomScaleNormal="70" zoomScaleSheetLayoutView="75" workbookViewId="0">
      <selection activeCell="F33" sqref="F33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101" t="s">
        <v>1221</v>
      </c>
    </row>
    <row r="4" spans="1:2" ht="23.25" x14ac:dyDescent="0.25">
      <c r="B4" s="101" t="s">
        <v>1222</v>
      </c>
    </row>
    <row r="5" spans="1:2" ht="23.25" x14ac:dyDescent="0.25">
      <c r="B5" s="101" t="s">
        <v>1223</v>
      </c>
    </row>
    <row r="6" spans="1:2" ht="23.25" x14ac:dyDescent="0.25">
      <c r="B6" s="101" t="s">
        <v>1194</v>
      </c>
    </row>
    <row r="7" spans="1:2" ht="23.25" x14ac:dyDescent="0.25">
      <c r="B7" s="101" t="s">
        <v>1224</v>
      </c>
    </row>
    <row r="8" spans="1:2" ht="23.25" x14ac:dyDescent="0.25">
      <c r="B8" s="101" t="s">
        <v>1225</v>
      </c>
    </row>
    <row r="9" spans="1:2" ht="23.25" x14ac:dyDescent="0.25">
      <c r="B9" s="47"/>
    </row>
    <row r="10" spans="1:2" ht="23.25" x14ac:dyDescent="0.25">
      <c r="B10" s="47"/>
    </row>
    <row r="12" spans="1:2" ht="23.25" x14ac:dyDescent="0.35">
      <c r="A12" s="162" t="s">
        <v>58</v>
      </c>
      <c r="B12" s="162"/>
    </row>
    <row r="13" spans="1:2" ht="23.25" customHeight="1" x14ac:dyDescent="0.35">
      <c r="A13" s="200" t="s">
        <v>674</v>
      </c>
      <c r="B13" s="174"/>
    </row>
    <row r="14" spans="1:2" ht="23.25" customHeight="1" x14ac:dyDescent="0.25">
      <c r="A14" s="197" t="s">
        <v>673</v>
      </c>
      <c r="B14" s="197"/>
    </row>
    <row r="15" spans="1:2" ht="23.25" x14ac:dyDescent="0.25">
      <c r="A15" s="197" t="s">
        <v>671</v>
      </c>
      <c r="B15" s="197"/>
    </row>
    <row r="16" spans="1:2" ht="23.25" x14ac:dyDescent="0.25">
      <c r="A16" s="197" t="s">
        <v>23</v>
      </c>
      <c r="B16" s="197"/>
    </row>
    <row r="17" spans="1:2" ht="23.25" x14ac:dyDescent="0.25">
      <c r="A17" s="197" t="s">
        <v>1159</v>
      </c>
      <c r="B17" s="197"/>
    </row>
    <row r="18" spans="1:2" ht="23.25" x14ac:dyDescent="0.25">
      <c r="A18" s="89"/>
      <c r="B18" s="89"/>
    </row>
    <row r="19" spans="1:2" ht="87.75" customHeight="1" x14ac:dyDescent="0.25">
      <c r="A19" s="87" t="s">
        <v>27</v>
      </c>
      <c r="B19" s="87" t="s">
        <v>57</v>
      </c>
    </row>
    <row r="20" spans="1:2" ht="18.75" x14ac:dyDescent="0.25">
      <c r="A20" s="87">
        <v>1</v>
      </c>
      <c r="B20" s="87">
        <v>2</v>
      </c>
    </row>
    <row r="21" spans="1:2" ht="18.75" x14ac:dyDescent="0.25">
      <c r="A21" s="87"/>
      <c r="B21" s="87" t="s">
        <v>29</v>
      </c>
    </row>
    <row r="22" spans="1:2" ht="18.75" x14ac:dyDescent="0.3">
      <c r="A22" s="87">
        <v>1</v>
      </c>
      <c r="B22" s="123" t="s">
        <v>1248</v>
      </c>
    </row>
    <row r="23" spans="1:2" ht="18.75" x14ac:dyDescent="0.3">
      <c r="A23" s="58"/>
      <c r="B23" s="12" t="s">
        <v>30</v>
      </c>
    </row>
    <row r="24" spans="1:2" ht="18.75" x14ac:dyDescent="0.3">
      <c r="A24" s="14">
        <v>1</v>
      </c>
      <c r="B24" s="28" t="s">
        <v>644</v>
      </c>
    </row>
    <row r="25" spans="1:2" ht="18.75" x14ac:dyDescent="0.3">
      <c r="A25" s="58"/>
      <c r="B25" s="12" t="s">
        <v>31</v>
      </c>
    </row>
    <row r="26" spans="1:2" ht="18.75" x14ac:dyDescent="0.3">
      <c r="A26" s="14">
        <v>1</v>
      </c>
      <c r="B26" s="11" t="s">
        <v>1176</v>
      </c>
    </row>
    <row r="27" spans="1:2" ht="18.75" x14ac:dyDescent="0.3">
      <c r="A27" s="14">
        <v>2</v>
      </c>
      <c r="B27" s="53" t="s">
        <v>1451</v>
      </c>
    </row>
    <row r="28" spans="1:2" ht="18.75" x14ac:dyDescent="0.3">
      <c r="A28" s="58"/>
      <c r="B28" s="21" t="s">
        <v>32</v>
      </c>
    </row>
    <row r="29" spans="1:2" ht="18.75" x14ac:dyDescent="0.3">
      <c r="A29" s="14">
        <v>1</v>
      </c>
      <c r="B29" s="16" t="s">
        <v>1177</v>
      </c>
    </row>
    <row r="30" spans="1:2" ht="18.75" x14ac:dyDescent="0.3">
      <c r="A30" s="58"/>
      <c r="B30" s="12" t="s">
        <v>33</v>
      </c>
    </row>
    <row r="31" spans="1:2" ht="18.75" x14ac:dyDescent="0.25">
      <c r="A31" s="15">
        <v>1</v>
      </c>
      <c r="B31" s="16" t="s">
        <v>632</v>
      </c>
    </row>
    <row r="32" spans="1:2" ht="18.75" x14ac:dyDescent="0.25">
      <c r="A32" s="15">
        <v>2</v>
      </c>
      <c r="B32" s="32" t="s">
        <v>1178</v>
      </c>
    </row>
    <row r="33" spans="1:2" ht="23.25" x14ac:dyDescent="0.35">
      <c r="A33" s="91"/>
      <c r="B33" s="57"/>
    </row>
    <row r="34" spans="1:2" ht="20.25" x14ac:dyDescent="0.3">
      <c r="A34" s="199" t="s">
        <v>675</v>
      </c>
      <c r="B34" s="199"/>
    </row>
    <row r="35" spans="1:2" x14ac:dyDescent="0.25">
      <c r="A35" s="29"/>
      <c r="B35" s="29"/>
    </row>
  </sheetData>
  <mergeCells count="7"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59055118110236227" top="0.98425196850393704" bottom="0.78740157480314965" header="0.31496062992125984" footer="0.31496062992125984"/>
  <pageSetup paperSize="9" scale="56" orientation="portrait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9"/>
  <sheetViews>
    <sheetView zoomScale="75" zoomScaleNormal="75" workbookViewId="0">
      <selection sqref="A1:XFD1048576"/>
    </sheetView>
  </sheetViews>
  <sheetFormatPr defaultColWidth="9.140625" defaultRowHeight="12.75" x14ac:dyDescent="0.2"/>
  <cols>
    <col min="1" max="1" width="9" style="60" customWidth="1"/>
    <col min="2" max="2" width="21.42578125" style="64" customWidth="1"/>
    <col min="3" max="3" width="28.5703125" style="60" customWidth="1"/>
    <col min="4" max="4" width="88.28515625" style="62" customWidth="1"/>
    <col min="5" max="16384" width="9.140625" style="60"/>
  </cols>
  <sheetData>
    <row r="3" spans="1:4" ht="23.25" x14ac:dyDescent="0.2">
      <c r="D3" s="114" t="s">
        <v>1195</v>
      </c>
    </row>
    <row r="4" spans="1:4" ht="23.25" x14ac:dyDescent="0.35">
      <c r="D4" s="115" t="s">
        <v>1196</v>
      </c>
    </row>
    <row r="5" spans="1:4" ht="23.25" x14ac:dyDescent="0.35">
      <c r="D5" s="115" t="s">
        <v>1197</v>
      </c>
    </row>
    <row r="6" spans="1:4" ht="23.25" x14ac:dyDescent="0.35">
      <c r="D6" s="115" t="s">
        <v>1198</v>
      </c>
    </row>
    <row r="7" spans="1:4" ht="23.25" x14ac:dyDescent="0.35">
      <c r="D7" s="115" t="s">
        <v>1199</v>
      </c>
    </row>
    <row r="8" spans="1:4" ht="23.25" x14ac:dyDescent="0.35">
      <c r="D8" s="115" t="s">
        <v>1200</v>
      </c>
    </row>
    <row r="9" spans="1:4" ht="15.75" x14ac:dyDescent="0.25">
      <c r="D9" s="61"/>
    </row>
    <row r="10" spans="1:4" ht="15.75" x14ac:dyDescent="0.25">
      <c r="D10" s="61"/>
    </row>
    <row r="11" spans="1:4" ht="23.25" x14ac:dyDescent="0.35">
      <c r="A11" s="161" t="s">
        <v>676</v>
      </c>
      <c r="B11" s="161"/>
      <c r="C11" s="161"/>
      <c r="D11" s="161"/>
    </row>
    <row r="13" spans="1:4" ht="50.25" customHeight="1" x14ac:dyDescent="0.2">
      <c r="A13" s="15" t="s">
        <v>27</v>
      </c>
      <c r="B13" s="113" t="s">
        <v>677</v>
      </c>
      <c r="C13" s="15" t="s">
        <v>678</v>
      </c>
      <c r="D13" s="15" t="s">
        <v>679</v>
      </c>
    </row>
    <row r="14" spans="1:4" ht="30" customHeight="1" x14ac:dyDescent="0.2">
      <c r="A14" s="15">
        <v>1</v>
      </c>
      <c r="B14" s="113">
        <v>2</v>
      </c>
      <c r="C14" s="15">
        <v>3</v>
      </c>
      <c r="D14" s="15">
        <v>4</v>
      </c>
    </row>
    <row r="15" spans="1:4" ht="176.25" customHeight="1" x14ac:dyDescent="0.3">
      <c r="A15" s="15">
        <v>1</v>
      </c>
      <c r="B15" s="105" t="s">
        <v>680</v>
      </c>
      <c r="C15" s="58"/>
      <c r="D15" s="6" t="s">
        <v>1244</v>
      </c>
    </row>
    <row r="16" spans="1:4" ht="206.25" x14ac:dyDescent="0.3">
      <c r="A16" s="15">
        <v>2</v>
      </c>
      <c r="B16" s="105" t="s">
        <v>680</v>
      </c>
      <c r="C16" s="58"/>
      <c r="D16" s="6" t="s">
        <v>1243</v>
      </c>
    </row>
    <row r="17" spans="1:4" ht="206.25" x14ac:dyDescent="0.3">
      <c r="A17" s="15">
        <v>3</v>
      </c>
      <c r="B17" s="105" t="s">
        <v>680</v>
      </c>
      <c r="C17" s="58"/>
      <c r="D17" s="6" t="s">
        <v>1245</v>
      </c>
    </row>
    <row r="18" spans="1:4" ht="168.75" x14ac:dyDescent="0.3">
      <c r="A18" s="15">
        <v>4</v>
      </c>
      <c r="B18" s="105" t="s">
        <v>681</v>
      </c>
      <c r="C18" s="58"/>
      <c r="D18" s="6" t="s">
        <v>1246</v>
      </c>
    </row>
    <row r="19" spans="1:4" ht="108.75" customHeight="1" x14ac:dyDescent="0.3">
      <c r="A19" s="15">
        <v>5</v>
      </c>
      <c r="B19" s="105" t="s">
        <v>1233</v>
      </c>
      <c r="C19" s="58"/>
      <c r="D19" s="6" t="s">
        <v>1234</v>
      </c>
    </row>
    <row r="20" spans="1:4" s="107" customFormat="1" ht="225.75" customHeight="1" x14ac:dyDescent="0.2">
      <c r="A20" s="44">
        <v>6</v>
      </c>
      <c r="B20" s="109" t="s">
        <v>1235</v>
      </c>
      <c r="C20" s="106"/>
      <c r="D20" s="6" t="s">
        <v>1239</v>
      </c>
    </row>
    <row r="21" spans="1:4" s="107" customFormat="1" ht="192.75" customHeight="1" x14ac:dyDescent="0.25">
      <c r="A21" s="44">
        <v>7</v>
      </c>
      <c r="B21" s="109" t="s">
        <v>1236</v>
      </c>
      <c r="C21" s="108"/>
      <c r="D21" s="6" t="s">
        <v>1240</v>
      </c>
    </row>
    <row r="22" spans="1:4" s="107" customFormat="1" ht="175.5" customHeight="1" x14ac:dyDescent="0.25">
      <c r="A22" s="44">
        <v>8</v>
      </c>
      <c r="B22" s="109" t="s">
        <v>1237</v>
      </c>
      <c r="C22" s="108"/>
      <c r="D22" s="6" t="s">
        <v>1241</v>
      </c>
    </row>
    <row r="23" spans="1:4" s="107" customFormat="1" ht="219" customHeight="1" x14ac:dyDescent="0.25">
      <c r="A23" s="44">
        <v>9</v>
      </c>
      <c r="B23" s="109" t="s">
        <v>1235</v>
      </c>
      <c r="C23" s="108"/>
      <c r="D23" s="6" t="s">
        <v>1242</v>
      </c>
    </row>
    <row r="24" spans="1:4" ht="168.75" x14ac:dyDescent="0.3">
      <c r="A24" s="15">
        <v>10</v>
      </c>
      <c r="B24" s="105" t="s">
        <v>682</v>
      </c>
      <c r="C24" s="58"/>
      <c r="D24" s="63" t="s">
        <v>683</v>
      </c>
    </row>
    <row r="25" spans="1:4" ht="110.25" customHeight="1" x14ac:dyDescent="0.3">
      <c r="A25" s="15">
        <v>11</v>
      </c>
      <c r="B25" s="6" t="s">
        <v>684</v>
      </c>
      <c r="C25" s="58"/>
      <c r="D25" s="6" t="s">
        <v>685</v>
      </c>
    </row>
    <row r="26" spans="1:4" ht="112.5" customHeight="1" x14ac:dyDescent="0.3">
      <c r="A26" s="15">
        <v>12</v>
      </c>
      <c r="B26" s="6" t="s">
        <v>686</v>
      </c>
      <c r="C26" s="58"/>
      <c r="D26" s="6" t="s">
        <v>1238</v>
      </c>
    </row>
    <row r="27" spans="1:4" ht="18.75" x14ac:dyDescent="0.3">
      <c r="D27" s="50"/>
    </row>
    <row r="28" spans="1:4" ht="15.75" x14ac:dyDescent="0.25">
      <c r="A28" s="201"/>
      <c r="B28" s="201"/>
      <c r="C28" s="201"/>
      <c r="D28" s="201"/>
    </row>
    <row r="29" spans="1:4" ht="18.75" x14ac:dyDescent="0.3">
      <c r="A29" s="202" t="s">
        <v>687</v>
      </c>
      <c r="B29" s="202"/>
      <c r="C29" s="202"/>
      <c r="D29" s="202"/>
    </row>
  </sheetData>
  <mergeCells count="3">
    <mergeCell ref="A11:D11"/>
    <mergeCell ref="A28:D28"/>
    <mergeCell ref="A29:D29"/>
  </mergeCells>
  <pageMargins left="1.1811023622047245" right="0.59055118110236227" top="0.98425196850393704" bottom="0.78740157480314965" header="0.31496062992125984" footer="0.31496062992125984"/>
  <pageSetup paperSize="9" scale="55" fitToHeight="2" orientation="portrait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23</vt:i4>
      </vt:variant>
    </vt:vector>
  </HeadingPairs>
  <TitlesOfParts>
    <vt:vector size="34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4'!FOT</vt:lpstr>
      <vt:lpstr>'Приложение 4'!Obosn</vt:lpstr>
      <vt:lpstr>'Приложение 4'!SmPr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2'!Заголовки_для_печати</vt:lpstr>
      <vt:lpstr>'Приложение 3 '!Заголовки_для_печати</vt:lpstr>
      <vt:lpstr>'Приложение 4'!Заголовки_для_печати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2'!Область_печати</vt:lpstr>
      <vt:lpstr>'Приложение 3 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2020-03-20T08:11:39Z</dcterms:modified>
</cp:coreProperties>
</file>