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75" windowWidth="11340" windowHeight="6195" tabRatio="792" firstSheet="1" activeTab="2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бюджет'!$A$1:$L$57</definedName>
    <definedName name="_xlnm.Print_Area" localSheetId="3">'3 финансы'!$A$2:$K$154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I17" i="44" l="1"/>
  <c r="J17" i="44"/>
  <c r="K17" i="44"/>
  <c r="J73" i="45" l="1"/>
  <c r="K73" i="45"/>
  <c r="I21" i="45"/>
  <c r="J21" i="45"/>
  <c r="K21" i="45"/>
  <c r="I23" i="45"/>
  <c r="J23" i="45"/>
  <c r="K23" i="45"/>
  <c r="O20" i="45"/>
  <c r="I58" i="45" l="1"/>
  <c r="J58" i="45"/>
  <c r="K58" i="45"/>
  <c r="K81" i="45"/>
  <c r="I15" i="44" l="1"/>
  <c r="K15" i="44"/>
  <c r="J15" i="44"/>
  <c r="H20" i="45"/>
  <c r="H15" i="45" s="1"/>
  <c r="M33" i="45" l="1"/>
  <c r="O21" i="44"/>
  <c r="H58" i="45" l="1"/>
  <c r="M31" i="45" l="1"/>
  <c r="N21" i="44"/>
  <c r="H15" i="44" l="1"/>
  <c r="H17" i="44"/>
  <c r="K16" i="44" l="1"/>
  <c r="I73" i="45" l="1"/>
  <c r="H73" i="45"/>
  <c r="G16" i="44" l="1"/>
  <c r="H16" i="44"/>
  <c r="F16" i="44"/>
  <c r="F45" i="44"/>
  <c r="G45" i="44"/>
  <c r="H45" i="44"/>
  <c r="I45" i="44"/>
  <c r="J45" i="44"/>
  <c r="K45" i="44"/>
  <c r="E45" i="44"/>
  <c r="D47" i="44"/>
  <c r="I116" i="45" l="1"/>
  <c r="J116" i="45"/>
  <c r="K116" i="45"/>
  <c r="I133" i="45"/>
  <c r="J133" i="45"/>
  <c r="K133" i="45"/>
  <c r="I128" i="45"/>
  <c r="J128" i="45"/>
  <c r="K128" i="45"/>
  <c r="I40" i="44"/>
  <c r="J40" i="44"/>
  <c r="K40" i="44"/>
  <c r="H40" i="44"/>
  <c r="H108" i="45" l="1"/>
  <c r="I108" i="45"/>
  <c r="J108" i="45"/>
  <c r="K108" i="45"/>
  <c r="H103" i="45"/>
  <c r="I103" i="45"/>
  <c r="J103" i="45"/>
  <c r="K103" i="45"/>
  <c r="H98" i="45"/>
  <c r="I98" i="45"/>
  <c r="J98" i="45"/>
  <c r="K98" i="45"/>
  <c r="H22" i="45" l="1"/>
  <c r="I22" i="45"/>
  <c r="J22" i="45"/>
  <c r="K22" i="45"/>
  <c r="I20" i="45"/>
  <c r="J20" i="45"/>
  <c r="K20" i="45"/>
  <c r="G22" i="45"/>
  <c r="G17" i="45" s="1"/>
  <c r="G82" i="45"/>
  <c r="G108" i="45"/>
  <c r="G103" i="45"/>
  <c r="G98" i="45"/>
  <c r="H23" i="45" l="1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7" i="44"/>
  <c r="N35" i="44" l="1"/>
  <c r="G40" i="44"/>
  <c r="G10" i="44" l="1"/>
  <c r="D42" i="44"/>
  <c r="G15" i="44"/>
  <c r="H19" i="45" l="1"/>
  <c r="I19" i="45"/>
  <c r="J19" i="45"/>
  <c r="K19" i="45"/>
  <c r="H21" i="45"/>
  <c r="I18" i="45"/>
  <c r="J18" i="45"/>
  <c r="K18" i="45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H82" i="45"/>
  <c r="H17" i="45" s="1"/>
  <c r="I82" i="45"/>
  <c r="I17" i="45" s="1"/>
  <c r="J82" i="45"/>
  <c r="J17" i="45" s="1"/>
  <c r="K82" i="45"/>
  <c r="K17" i="45" s="1"/>
  <c r="H83" i="45"/>
  <c r="I83" i="45"/>
  <c r="J83" i="45"/>
  <c r="K83" i="45"/>
  <c r="K88" i="45"/>
  <c r="H93" i="45"/>
  <c r="I93" i="45"/>
  <c r="J93" i="45"/>
  <c r="K93" i="45"/>
  <c r="H114" i="45"/>
  <c r="I114" i="45"/>
  <c r="J114" i="45"/>
  <c r="K114" i="45"/>
  <c r="H115" i="45"/>
  <c r="I115" i="45"/>
  <c r="J115" i="45"/>
  <c r="K115" i="45"/>
  <c r="H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I148" i="45"/>
  <c r="I15" i="45" s="1"/>
  <c r="J148" i="45"/>
  <c r="J15" i="45" s="1"/>
  <c r="K148" i="45"/>
  <c r="K15" i="45" s="1"/>
  <c r="H18" i="45" l="1"/>
  <c r="H113" i="45"/>
  <c r="J14" i="45"/>
  <c r="K113" i="45"/>
  <c r="I14" i="45"/>
  <c r="J113" i="45"/>
  <c r="H14" i="45"/>
  <c r="I113" i="45"/>
  <c r="K78" i="45"/>
  <c r="K16" i="45"/>
  <c r="K14" i="45"/>
  <c r="K13" i="45" l="1"/>
  <c r="D76" i="45"/>
  <c r="D146" i="45" l="1"/>
  <c r="D136" i="45"/>
  <c r="D126" i="45"/>
  <c r="D131" i="45"/>
  <c r="D37" i="45" l="1"/>
  <c r="D27" i="45"/>
  <c r="D141" i="45"/>
  <c r="D138" i="45" s="1"/>
  <c r="F82" i="45" l="1"/>
  <c r="F22" i="45"/>
  <c r="D43" i="44" l="1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7" i="44"/>
  <c r="F40" i="44"/>
  <c r="D49" i="44"/>
  <c r="D50" i="44"/>
  <c r="D51" i="44"/>
  <c r="D52" i="44"/>
  <c r="D53" i="44"/>
  <c r="D48" i="44" l="1"/>
  <c r="D45" i="44" s="1"/>
  <c r="E88" i="45" l="1"/>
  <c r="E38" i="45" l="1"/>
  <c r="E28" i="45"/>
  <c r="E116" i="45" l="1"/>
  <c r="E15" i="44"/>
  <c r="D44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I10" i="44"/>
  <c r="H10" i="44"/>
  <c r="F10" i="44"/>
  <c r="E10" i="44"/>
  <c r="D10" i="44" l="1"/>
  <c r="F14" i="44" l="1"/>
  <c r="H14" i="44"/>
  <c r="I14" i="44"/>
  <c r="J14" i="44"/>
  <c r="K14" i="44"/>
  <c r="E14" i="44"/>
  <c r="F13" i="44"/>
  <c r="H13" i="44"/>
  <c r="I13" i="44"/>
  <c r="J13" i="44"/>
  <c r="K13" i="44"/>
  <c r="E13" i="44"/>
  <c r="F12" i="44"/>
  <c r="H12" i="44"/>
  <c r="I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H7" i="44" s="1"/>
  <c r="I9" i="44"/>
  <c r="J9" i="44"/>
  <c r="K9" i="44"/>
  <c r="K7" i="44" s="1"/>
  <c r="E9" i="44"/>
  <c r="D39" i="44"/>
  <c r="D37" i="44"/>
  <c r="D38" i="44"/>
  <c r="D36" i="44"/>
  <c r="D35" i="44"/>
  <c r="D34" i="44"/>
  <c r="D33" i="44"/>
  <c r="F31" i="44"/>
  <c r="G31" i="44"/>
  <c r="H31" i="44"/>
  <c r="I31" i="44"/>
  <c r="I91" i="45" s="1"/>
  <c r="J31" i="44"/>
  <c r="J91" i="45" s="1"/>
  <c r="K31" i="44"/>
  <c r="E31" i="44"/>
  <c r="F19" i="44"/>
  <c r="G19" i="44"/>
  <c r="H19" i="44"/>
  <c r="M21" i="45" s="1"/>
  <c r="I19" i="44"/>
  <c r="J19" i="44"/>
  <c r="K19" i="44"/>
  <c r="E19" i="44"/>
  <c r="D27" i="44"/>
  <c r="D26" i="44"/>
  <c r="D25" i="44"/>
  <c r="D24" i="44"/>
  <c r="D23" i="44"/>
  <c r="D22" i="44"/>
  <c r="J88" i="45" l="1"/>
  <c r="J81" i="45"/>
  <c r="I81" i="45"/>
  <c r="I88" i="45"/>
  <c r="H81" i="45"/>
  <c r="H88" i="45"/>
  <c r="D9" i="44"/>
  <c r="I7" i="44"/>
  <c r="D31" i="44"/>
  <c r="G7" i="44"/>
  <c r="J7" i="44"/>
  <c r="F7" i="44"/>
  <c r="D26" i="45"/>
  <c r="I78" i="45" l="1"/>
  <c r="I16" i="45"/>
  <c r="I13" i="45" s="1"/>
  <c r="J78" i="45"/>
  <c r="J16" i="45"/>
  <c r="J13" i="45" s="1"/>
  <c r="H78" i="45"/>
  <c r="H16" i="45"/>
  <c r="F21" i="45"/>
  <c r="E21" i="45"/>
  <c r="E7" i="44"/>
  <c r="D28" i="44"/>
  <c r="D75" i="45"/>
  <c r="D73" i="45" s="1"/>
  <c r="M16" i="45" l="1"/>
  <c r="O17" i="45"/>
  <c r="H13" i="45"/>
  <c r="F88" i="45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1" i="45" l="1"/>
  <c r="D28" i="45" s="1"/>
  <c r="D36" i="45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<sst xmlns="http://schemas.openxmlformats.org/spreadsheetml/2006/main" count="502" uniqueCount="295">
  <si>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</si>
  <si>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</si>
  <si>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</si>
  <si>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</si>
  <si>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</si>
  <si>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</si>
  <si>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</si>
  <si>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</si>
  <si>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</si>
  <si>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</si>
  <si>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</si>
  <si>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</si>
  <si>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</si>
  <si>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</si>
  <si>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</si>
  <si>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</si>
  <si>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</si>
  <si>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</si>
  <si>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</si>
  <si>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</si>
  <si>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</si>
  <si>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</si>
  <si>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</si>
  <si>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</si>
  <si>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</si>
  <si>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</si>
  <si>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</si>
  <si>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</si>
  <si>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</si>
  <si>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</si>
  <si>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</si>
  <si>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</si>
  <si>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</si>
  <si>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</si>
  <si>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</si>
  <si>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</si>
  <si>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</si>
  <si>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</si>
  <si>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</si>
  <si>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</si>
  <si>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</si>
  <si>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</si>
  <si>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150</t>
  </si>
  <si>
    <t>161</t>
  </si>
  <si>
    <t>171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</si>
  <si>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</si>
  <si>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Обустройство видовых мест на территории городского округа 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</si>
  <si>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</si>
  <si>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</si>
  <si>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</si>
  <si>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</si>
  <si>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</si>
  <si>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</si>
  <si>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</si>
  <si>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</si>
  <si>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</si>
  <si>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</si>
  <si>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</si>
  <si>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</si>
  <si>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</si>
  <si>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</si>
  <si>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</si>
  <si>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</si>
  <si>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</si>
  <si>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</si>
  <si>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</si>
  <si>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</si>
  <si>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</si>
  <si>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</si>
  <si>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</si>
  <si>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</si>
  <si>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</si>
  <si>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</si>
  <si>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</si>
  <si>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</si>
  <si>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</si>
  <si>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</si>
  <si>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</si>
  <si>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</si>
  <si>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</si>
  <si>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</si>
  <si>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</si>
  <si>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</si>
  <si>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</si>
  <si>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</si>
  <si>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</si>
  <si>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</si>
  <si>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</si>
  <si>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</si>
  <si>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</si>
  <si>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</si>
  <si>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</si>
  <si>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</si>
  <si>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</si>
  <si>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</si>
  <si>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</si>
  <si>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</si>
  <si>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</si>
  <si>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</si>
  <si>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</si>
  <si>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</si>
  <si>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</si>
  <si>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</si>
  <si>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</si>
  <si>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</si>
  <si>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</si>
  <si>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</si>
  <si>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</si>
  <si>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</si>
  <si>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</si>
  <si>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</si>
  <si>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</si>
  <si>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</si>
  <si>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</si>
  <si>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</si>
  <si>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</si>
  <si>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</si>
  <si>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</si>
  <si>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</si>
  <si>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</si>
  <si>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</si>
  <si>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</si>
  <si>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</si>
  <si>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</si>
  <si>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</si>
  <si>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</si>
  <si>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</si>
  <si>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</si>
  <si>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</si>
  <si>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</si>
  <si>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</si>
  <si>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</si>
  <si>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</si>
  <si>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</si>
  <si>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</si>
  <si>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</si>
  <si>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</si>
  <si>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</si>
  <si>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</si>
  <si>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</si>
  <si>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</si>
  <si>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</si>
  <si>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</si>
  <si>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</si>
  <si>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</si>
  <si>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</si>
  <si>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</si>
  <si>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</si>
  <si>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</si>
  <si>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</si>
  <si>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</si>
  <si>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</si>
  <si>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</si>
  <si>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</si>
  <si>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</si>
  <si>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</si>
  <si>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</si>
  <si>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</si>
  <si>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</si>
  <si>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</si>
  <si>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</si>
  <si>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</si>
  <si>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</si>
  <si>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</si>
  <si>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</si>
  <si>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</si>
  <si>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</si>
  <si>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</si>
  <si>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</si>
  <si>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</si>
  <si>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</si>
  <si>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</si>
  <si>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</si>
  <si>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</si>
  <si>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</si>
  <si>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</si>
  <si>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</si>
  <si>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</si>
  <si>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</si>
  <si>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</si>
  <si>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</si>
  <si>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</si>
  <si>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</si>
  <si>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</si>
  <si>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</si>
  <si>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</si>
  <si>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</si>
  <si>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</si>
  <si>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</si>
  <si>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</si>
  <si>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</si>
  <si>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</si>
  <si>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</si>
  <si>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</si>
  <si>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</si>
  <si>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</si>
  <si>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</si>
  <si>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</si>
  <si>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</si>
  <si>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</si>
  <si>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</si>
  <si>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</si>
  <si>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</si>
  <si>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</si>
  <si>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</si>
  <si>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2500</t>
  </si>
  <si>
    <t>100000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</si>
  <si>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</si>
  <si>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</si>
  <si>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</si>
  <si>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</si>
  <si>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</si>
  <si>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</si>
  <si>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</si>
  <si>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</si>
  <si>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</si>
  <si>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</si>
  <si>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</si>
  <si>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</si>
  <si>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</si>
  <si>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</si>
  <si>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</si>
  <si>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</si>
  <si>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</si>
  <si>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</si>
  <si>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</si>
  <si>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</si>
  <si>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</si>
  <si>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</si>
  <si>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Содержание муниципальных парков, скверов и иных озелененных территорий, закрепленных за МКП «ЭкоЦентр»</t>
  </si>
  <si>
    <t xml:space="preserve">Реабилитационные мероприятия, ликвидация несанкционированных свалок промышленных и бытовых отходов и уборка захламленных территорий городского округа 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</si>
  <si>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</si>
  <si>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</si>
  <si>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</si>
  <si>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</si>
  <si>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</si>
  <si>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</si>
  <si>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>Уходные работы за зелеными насаждениями, в том числе стрижка кустарника, покос травы, полив и др.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</si>
  <si>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</si>
  <si>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</si>
  <si>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</si>
  <si>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</si>
  <si>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</si>
  <si>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</si>
  <si>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</si>
  <si>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</si>
  <si>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</si>
  <si>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87,3</t>
  </si>
  <si>
    <t>87,4</t>
  </si>
  <si>
    <t>87,5</t>
  </si>
  <si>
    <t>4,78</t>
  </si>
  <si>
    <t>4,8</t>
  </si>
  <si>
    <t>4,82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</si>
  <si>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</si>
  <si>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</si>
  <si>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</si>
  <si>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</si>
  <si>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Проектирование,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</si>
  <si>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</si>
  <si>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</si>
  <si>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</si>
  <si>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</si>
  <si>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</si>
  <si>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</si>
  <si>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</si>
  <si>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</si>
  <si>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</si>
  <si>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</si>
  <si>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</si>
  <si>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</si>
  <si>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</si>
  <si>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</si>
  <si>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</si>
  <si>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</si>
  <si>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</si>
  <si>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Площадь земель, реабилитированных в результате ликвидации захламлений или загрязнений территорий (нарастающим итогом)</t>
  </si>
  <si>
    <t>Количество человек, принявших участие в акциях, конкурсах и прочих  природоохранных мероприятиях</t>
  </si>
  <si>
    <t>Количество отловленных безнадзорных животных</t>
  </si>
  <si>
    <t>191000</t>
  </si>
  <si>
    <t>756,34</t>
  </si>
  <si>
    <t>5220</t>
  </si>
  <si>
    <t>23153</t>
  </si>
  <si>
    <t>86,3</t>
  </si>
  <si>
    <t>127</t>
  </si>
  <si>
    <t>5000</t>
  </si>
  <si>
    <t>15000</t>
  </si>
  <si>
    <t>5050</t>
  </si>
  <si>
    <t>5100</t>
  </si>
  <si>
    <t>15100</t>
  </si>
  <si>
    <t>15200</t>
  </si>
  <si>
    <t>362</t>
  </si>
  <si>
    <t>762</t>
  </si>
  <si>
    <t>768</t>
  </si>
  <si>
    <t>774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</si>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</sst>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10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/>
    <xf numFmtId="49" fontId="14" fillId="2" borderId="1" xfId="0" applyNumberFormat="1" applyFont="1" applyFill="1" applyBorder="1" applyAlignment="1">
      <alignment horizontal="left" vertical="center" wrapText="1"/>
    </xf>
    <xf numFmtId="4" fontId="14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6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center"/>
    </xf>
    <xf numFmtId="0" fontId="0" fillId="2" borderId="3" xfId="0" applyFont="1" applyFill="1" applyBorder="1"/>
    <xf numFmtId="0" fontId="6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6" fillId="2" borderId="0" xfId="1" applyFont="1" applyFill="1"/>
    <xf numFmtId="0" fontId="27" fillId="2" borderId="0" xfId="1" applyFont="1" applyFill="1" applyAlignment="1">
      <alignment horizontal="center"/>
    </xf>
    <xf numFmtId="4" fontId="26" fillId="2" borderId="0" xfId="1" applyNumberFormat="1" applyFont="1" applyFill="1"/>
    <xf numFmtId="0" fontId="28" fillId="2" borderId="0" xfId="1" applyFont="1" applyFill="1"/>
    <xf numFmtId="4" fontId="12" fillId="2" borderId="0" xfId="1" applyNumberFormat="1" applyFont="1" applyFill="1" applyBorder="1" applyAlignment="1">
      <alignment horizontal="center" vertical="center" wrapText="1"/>
    </xf>
    <xf numFmtId="0" fontId="25" fillId="2" borderId="0" xfId="1" applyFont="1" applyFill="1"/>
    <xf numFmtId="0" fontId="14" fillId="2" borderId="1" xfId="1" applyFont="1" applyFill="1" applyBorder="1" applyAlignment="1">
      <alignment wrapText="1"/>
    </xf>
    <xf numFmtId="4" fontId="14" fillId="2" borderId="1" xfId="1" applyNumberFormat="1" applyFont="1" applyFill="1" applyBorder="1" applyAlignment="1">
      <alignment horizontal="center" vertical="center" wrapText="1"/>
    </xf>
    <xf numFmtId="4" fontId="25" fillId="2" borderId="0" xfId="1" applyNumberFormat="1" applyFont="1" applyFill="1"/>
    <xf numFmtId="0" fontId="14" fillId="2" borderId="1" xfId="1" applyFont="1" applyFill="1" applyBorder="1" applyAlignment="1">
      <alignment vertical="top" wrapText="1"/>
    </xf>
    <xf numFmtId="4" fontId="25" fillId="2" borderId="0" xfId="1" applyNumberFormat="1" applyFont="1" applyFill="1" applyBorder="1"/>
    <xf numFmtId="0" fontId="25" fillId="2" borderId="0" xfId="1" applyFont="1" applyFill="1" applyBorder="1"/>
    <xf numFmtId="0" fontId="14" fillId="2" borderId="4" xfId="1" applyFont="1" applyFill="1" applyBorder="1" applyAlignment="1">
      <alignment wrapText="1"/>
    </xf>
    <xf numFmtId="4" fontId="14" fillId="2" borderId="4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vertical="top" wrapText="1"/>
    </xf>
    <xf numFmtId="4" fontId="14" fillId="2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30" fillId="2" borderId="0" xfId="1" applyFont="1" applyFill="1"/>
    <xf numFmtId="4" fontId="30" fillId="2" borderId="0" xfId="1" applyNumberFormat="1" applyFont="1" applyFill="1" applyAlignment="1">
      <alignment horizontal="center" vertical="center"/>
    </xf>
    <xf numFmtId="4" fontId="31" fillId="2" borderId="0" xfId="1" applyNumberFormat="1" applyFont="1" applyFill="1"/>
    <xf numFmtId="0" fontId="31" fillId="2" borderId="0" xfId="1" applyFont="1" applyFill="1"/>
    <xf numFmtId="0" fontId="13" fillId="2" borderId="0" xfId="1" applyFont="1" applyFill="1"/>
    <xf numFmtId="4" fontId="13" fillId="2" borderId="0" xfId="1" applyNumberFormat="1" applyFont="1" applyFill="1"/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top" wrapText="1"/>
    </xf>
    <xf numFmtId="0" fontId="14" fillId="2" borderId="4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4" fontId="21" fillId="2" borderId="0" xfId="1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" fontId="30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horizontal="left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4" fontId="14" fillId="2" borderId="6" xfId="1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/>
    <xf numFmtId="0" fontId="18" fillId="2" borderId="0" xfId="0" applyFont="1" applyFill="1" applyBorder="1" applyAlignment="1"/>
    <xf numFmtId="49" fontId="29" fillId="2" borderId="5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104</v>
      </c>
    </row>
    <row r="6" spans="1:2" ht="32.25" customHeight="1" x14ac:dyDescent="0.25">
      <c r="A6" s="139" t="s">
        <v>14</v>
      </c>
      <c r="B6" s="37" t="s">
        <v>105</v>
      </c>
    </row>
    <row r="7" spans="1:2" ht="33.75" customHeight="1" x14ac:dyDescent="0.25">
      <c r="A7" s="136"/>
      <c r="B7" s="37" t="s">
        <v>141</v>
      </c>
    </row>
    <row r="8" spans="1:2" ht="34.5" customHeight="1" x14ac:dyDescent="0.25">
      <c r="A8" s="136"/>
      <c r="B8" s="37" t="s">
        <v>106</v>
      </c>
    </row>
    <row r="9" spans="1:2" s="6" customFormat="1" ht="32.25" customHeight="1" x14ac:dyDescent="0.2">
      <c r="A9" s="136"/>
      <c r="B9" s="37" t="s">
        <v>107</v>
      </c>
    </row>
    <row r="10" spans="1:2" s="6" customFormat="1" ht="33.75" customHeight="1" x14ac:dyDescent="0.2">
      <c r="A10" s="136"/>
      <c r="B10" s="37" t="s">
        <v>148</v>
      </c>
    </row>
    <row r="11" spans="1:2" s="6" customFormat="1" ht="43.5" customHeight="1" x14ac:dyDescent="0.2">
      <c r="A11" s="140"/>
      <c r="B11" s="38" t="s">
        <v>134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135</v>
      </c>
    </row>
    <row r="14" spans="1:2" s="7" customFormat="1" ht="19.5" customHeight="1" x14ac:dyDescent="0.25">
      <c r="A14" s="135" t="s">
        <v>108</v>
      </c>
      <c r="B14" s="16" t="s">
        <v>52</v>
      </c>
    </row>
    <row r="15" spans="1:2" s="7" customFormat="1" ht="16.5" customHeight="1" x14ac:dyDescent="0.25">
      <c r="A15" s="136"/>
      <c r="B15" s="17" t="s">
        <v>53</v>
      </c>
    </row>
    <row r="16" spans="1:2" s="7" customFormat="1" ht="30.75" customHeight="1" x14ac:dyDescent="0.25">
      <c r="A16" s="136"/>
      <c r="B16" s="41" t="s">
        <v>109</v>
      </c>
    </row>
    <row r="17" spans="1:2" s="7" customFormat="1" ht="51" customHeight="1" x14ac:dyDescent="0.25">
      <c r="A17" s="136"/>
      <c r="B17" s="40" t="s">
        <v>133</v>
      </c>
    </row>
    <row r="18" spans="1:2" s="12" customFormat="1" ht="78" customHeight="1" x14ac:dyDescent="0.25">
      <c r="A18" s="141" t="s">
        <v>54</v>
      </c>
      <c r="B18" s="24" t="s">
        <v>74</v>
      </c>
    </row>
    <row r="19" spans="1:2" s="12" customFormat="1" ht="39" customHeight="1" x14ac:dyDescent="0.25">
      <c r="A19" s="142"/>
      <c r="B19" s="25" t="s">
        <v>75</v>
      </c>
    </row>
    <row r="20" spans="1:2" s="12" customFormat="1" ht="51.75" customHeight="1" x14ac:dyDescent="0.25">
      <c r="A20" s="143" t="s">
        <v>55</v>
      </c>
      <c r="B20" s="39" t="s">
        <v>76</v>
      </c>
    </row>
    <row r="21" spans="1:2" s="12" customFormat="1" ht="48.75" customHeight="1" x14ac:dyDescent="0.25">
      <c r="A21" s="143"/>
      <c r="B21" s="27" t="s">
        <v>77</v>
      </c>
    </row>
    <row r="22" spans="1:2" s="12" customFormat="1" ht="19.5" customHeight="1" x14ac:dyDescent="0.25">
      <c r="A22" s="143"/>
      <c r="B22" s="27" t="s">
        <v>78</v>
      </c>
    </row>
    <row r="23" spans="1:2" s="12" customFormat="1" ht="36.75" customHeight="1" x14ac:dyDescent="0.25">
      <c r="A23" s="143"/>
      <c r="B23" s="27" t="s">
        <v>110</v>
      </c>
    </row>
    <row r="24" spans="1:2" s="12" customFormat="1" ht="50.25" customHeight="1" x14ac:dyDescent="0.25">
      <c r="A24" s="143"/>
      <c r="B24" s="27" t="s">
        <v>79</v>
      </c>
    </row>
    <row r="25" spans="1:2" s="12" customFormat="1" ht="35.25" customHeight="1" x14ac:dyDescent="0.25">
      <c r="A25" s="143"/>
      <c r="B25" s="28" t="s">
        <v>80</v>
      </c>
    </row>
    <row r="26" spans="1:2" s="12" customFormat="1" ht="33.75" customHeight="1" x14ac:dyDescent="0.25">
      <c r="A26" s="143"/>
      <c r="B26" s="27" t="s">
        <v>81</v>
      </c>
    </row>
    <row r="27" spans="1:2" s="12" customFormat="1" ht="32.25" customHeight="1" x14ac:dyDescent="0.25">
      <c r="A27" s="143"/>
      <c r="B27" s="27" t="s">
        <v>82</v>
      </c>
    </row>
    <row r="28" spans="1:2" s="12" customFormat="1" ht="34.5" customHeight="1" x14ac:dyDescent="0.25">
      <c r="A28" s="143"/>
      <c r="B28" s="27" t="s">
        <v>83</v>
      </c>
    </row>
    <row r="29" spans="1:2" s="12" customFormat="1" ht="69" customHeight="1" x14ac:dyDescent="0.25">
      <c r="A29" s="143"/>
      <c r="B29" s="27" t="s">
        <v>84</v>
      </c>
    </row>
    <row r="30" spans="1:2" s="12" customFormat="1" ht="64.5" customHeight="1" x14ac:dyDescent="0.25">
      <c r="A30" s="143"/>
      <c r="B30" s="29" t="s">
        <v>85</v>
      </c>
    </row>
    <row r="31" spans="1:2" s="12" customFormat="1" ht="31.5" customHeight="1" x14ac:dyDescent="0.25">
      <c r="A31" s="135" t="s">
        <v>56</v>
      </c>
      <c r="B31" s="19" t="s">
        <v>90</v>
      </c>
    </row>
    <row r="32" spans="1:2" s="12" customFormat="1" ht="49.5" customHeight="1" x14ac:dyDescent="0.25">
      <c r="A32" s="137"/>
      <c r="B32" s="35" t="s">
        <v>143</v>
      </c>
    </row>
    <row r="33" spans="1:3" s="12" customFormat="1" ht="8.25" customHeight="1" x14ac:dyDescent="0.25">
      <c r="A33" s="140"/>
      <c r="B33" s="18"/>
    </row>
    <row r="34" spans="1:3" s="12" customFormat="1" ht="81" customHeight="1" x14ac:dyDescent="0.25">
      <c r="A34" s="14" t="s">
        <v>57</v>
      </c>
      <c r="B34" s="15" t="s">
        <v>58</v>
      </c>
    </row>
    <row r="35" spans="1:3" s="12" customFormat="1" ht="30.75" customHeight="1" x14ac:dyDescent="0.25">
      <c r="A35" s="135"/>
      <c r="B35" s="32" t="s">
        <v>112</v>
      </c>
    </row>
    <row r="36" spans="1:3" s="12" customFormat="1" ht="16.5" customHeight="1" x14ac:dyDescent="0.25">
      <c r="A36" s="136"/>
      <c r="B36" s="10" t="s">
        <v>59</v>
      </c>
    </row>
    <row r="37" spans="1:3" s="12" customFormat="1" ht="13.5" customHeight="1" x14ac:dyDescent="0.25">
      <c r="A37" s="136"/>
      <c r="B37" s="10" t="s">
        <v>113</v>
      </c>
    </row>
    <row r="38" spans="1:3" s="12" customFormat="1" ht="18.75" customHeight="1" x14ac:dyDescent="0.25">
      <c r="A38" s="136"/>
      <c r="B38" s="10" t="s">
        <v>114</v>
      </c>
    </row>
    <row r="39" spans="1:3" s="12" customFormat="1" ht="17.25" customHeight="1" x14ac:dyDescent="0.25">
      <c r="A39" s="136"/>
      <c r="B39" s="10" t="s">
        <v>60</v>
      </c>
    </row>
    <row r="40" spans="1:3" s="12" customFormat="1" ht="16.5" customHeight="1" x14ac:dyDescent="0.25">
      <c r="A40" s="136"/>
      <c r="B40" s="33" t="s">
        <v>61</v>
      </c>
    </row>
    <row r="41" spans="1:3" s="12" customFormat="1" ht="21.75" customHeight="1" x14ac:dyDescent="0.25">
      <c r="A41" s="136"/>
      <c r="B41" s="33" t="s">
        <v>115</v>
      </c>
    </row>
    <row r="42" spans="1:3" s="12" customFormat="1" ht="11.25" customHeight="1" x14ac:dyDescent="0.25">
      <c r="A42" s="136"/>
      <c r="B42" s="33" t="s">
        <v>59</v>
      </c>
    </row>
    <row r="43" spans="1:3" s="12" customFormat="1" ht="15" customHeight="1" x14ac:dyDescent="0.25">
      <c r="A43" s="136"/>
      <c r="B43" s="33" t="s">
        <v>94</v>
      </c>
    </row>
    <row r="44" spans="1:3" ht="16.5" customHeight="1" x14ac:dyDescent="0.25">
      <c r="A44" s="136"/>
      <c r="B44" s="34" t="s">
        <v>116</v>
      </c>
      <c r="C44" s="12"/>
    </row>
    <row r="45" spans="1:3" s="12" customFormat="1" ht="20.25" customHeight="1" x14ac:dyDescent="0.25">
      <c r="A45" s="136"/>
      <c r="B45" s="42" t="s">
        <v>62</v>
      </c>
    </row>
    <row r="46" spans="1:3" s="12" customFormat="1" ht="19.5" customHeight="1" x14ac:dyDescent="0.25">
      <c r="A46" s="136"/>
      <c r="B46" s="33" t="s">
        <v>117</v>
      </c>
    </row>
    <row r="47" spans="1:3" s="12" customFormat="1" ht="15" customHeight="1" x14ac:dyDescent="0.25">
      <c r="A47" s="136"/>
      <c r="B47" s="33" t="s">
        <v>59</v>
      </c>
    </row>
    <row r="48" spans="1:3" s="12" customFormat="1" ht="16.5" customHeight="1" x14ac:dyDescent="0.25">
      <c r="A48" s="136"/>
      <c r="B48" s="33" t="s">
        <v>120</v>
      </c>
    </row>
    <row r="49" spans="1:8" s="8" customFormat="1" ht="14.25" customHeight="1" x14ac:dyDescent="0.25">
      <c r="A49" s="136"/>
      <c r="B49" s="33" t="s">
        <v>118</v>
      </c>
      <c r="H49" s="9"/>
    </row>
    <row r="50" spans="1:8" s="8" customFormat="1" ht="20.25" customHeight="1" x14ac:dyDescent="0.25">
      <c r="A50" s="136"/>
      <c r="B50" s="33" t="s">
        <v>63</v>
      </c>
      <c r="H50" s="12"/>
    </row>
    <row r="51" spans="1:8" s="8" customFormat="1" ht="20.25" customHeight="1" x14ac:dyDescent="0.25">
      <c r="A51" s="136"/>
      <c r="B51" s="33" t="s">
        <v>119</v>
      </c>
      <c r="H51" s="12"/>
    </row>
    <row r="52" spans="1:8" s="8" customFormat="1" ht="15" customHeight="1" x14ac:dyDescent="0.25">
      <c r="A52" s="136"/>
      <c r="B52" s="33" t="s">
        <v>59</v>
      </c>
      <c r="H52" s="12"/>
    </row>
    <row r="53" spans="1:8" s="8" customFormat="1" ht="14.25" customHeight="1" x14ac:dyDescent="0.25">
      <c r="A53" s="136"/>
      <c r="B53" s="33" t="s">
        <v>93</v>
      </c>
      <c r="H53" s="12"/>
    </row>
    <row r="54" spans="1:8" s="8" customFormat="1" ht="16.5" customHeight="1" x14ac:dyDescent="0.25">
      <c r="A54" s="136"/>
      <c r="B54" s="33" t="s">
        <v>121</v>
      </c>
      <c r="H54" s="12"/>
    </row>
    <row r="55" spans="1:8" s="8" customFormat="1" ht="19.5" customHeight="1" x14ac:dyDescent="0.25">
      <c r="A55" s="136"/>
      <c r="B55" s="33" t="s">
        <v>64</v>
      </c>
      <c r="H55" s="11"/>
    </row>
    <row r="56" spans="1:8" s="8" customFormat="1" ht="19.5" customHeight="1" x14ac:dyDescent="0.25">
      <c r="A56" s="136"/>
      <c r="B56" s="33" t="s">
        <v>122</v>
      </c>
      <c r="H56" s="9"/>
    </row>
    <row r="57" spans="1:8" s="8" customFormat="1" ht="17.25" customHeight="1" x14ac:dyDescent="0.25">
      <c r="A57" s="136"/>
      <c r="B57" s="33" t="s">
        <v>59</v>
      </c>
      <c r="H57" s="9"/>
    </row>
    <row r="58" spans="1:8" s="8" customFormat="1" ht="15" customHeight="1" x14ac:dyDescent="0.25">
      <c r="A58" s="136"/>
      <c r="B58" s="33" t="s">
        <v>123</v>
      </c>
      <c r="H58" s="12"/>
    </row>
    <row r="59" spans="1:8" s="8" customFormat="1" ht="15.75" customHeight="1" x14ac:dyDescent="0.25">
      <c r="A59" s="136"/>
      <c r="B59" s="33" t="s">
        <v>124</v>
      </c>
      <c r="H59" s="12"/>
    </row>
    <row r="60" spans="1:8" s="8" customFormat="1" ht="21" customHeight="1" x14ac:dyDescent="0.25">
      <c r="A60" s="136"/>
      <c r="B60" s="33" t="s">
        <v>65</v>
      </c>
      <c r="H60" s="12"/>
    </row>
    <row r="61" spans="1:8" s="8" customFormat="1" ht="21" customHeight="1" x14ac:dyDescent="0.25">
      <c r="A61" s="136"/>
      <c r="B61" s="33" t="s">
        <v>125</v>
      </c>
      <c r="H61" s="12"/>
    </row>
    <row r="62" spans="1:8" s="8" customFormat="1" ht="15.75" customHeight="1" x14ac:dyDescent="0.25">
      <c r="A62" s="136"/>
      <c r="B62" s="33" t="s">
        <v>59</v>
      </c>
      <c r="H62" s="12"/>
    </row>
    <row r="63" spans="1:8" s="8" customFormat="1" ht="12" customHeight="1" x14ac:dyDescent="0.25">
      <c r="A63" s="136"/>
      <c r="B63" s="33" t="s">
        <v>126</v>
      </c>
      <c r="H63" s="12"/>
    </row>
    <row r="64" spans="1:8" s="8" customFormat="1" ht="15.75" customHeight="1" x14ac:dyDescent="0.25">
      <c r="A64" s="136"/>
      <c r="B64" s="33" t="s">
        <v>127</v>
      </c>
      <c r="H64" s="12"/>
    </row>
    <row r="65" spans="1:8" s="8" customFormat="1" ht="18" customHeight="1" x14ac:dyDescent="0.25">
      <c r="A65" s="136"/>
      <c r="B65" s="33" t="s">
        <v>66</v>
      </c>
      <c r="H65" s="12"/>
    </row>
    <row r="66" spans="1:8" s="8" customFormat="1" ht="24.75" customHeight="1" x14ac:dyDescent="0.25">
      <c r="A66" s="136"/>
      <c r="B66" s="33" t="s">
        <v>128</v>
      </c>
      <c r="H66" s="12"/>
    </row>
    <row r="67" spans="1:8" s="8" customFormat="1" ht="13.5" customHeight="1" x14ac:dyDescent="0.25">
      <c r="A67" s="136"/>
      <c r="B67" s="33" t="s">
        <v>59</v>
      </c>
      <c r="H67" s="12"/>
    </row>
    <row r="68" spans="1:8" s="8" customFormat="1" ht="13.5" customHeight="1" x14ac:dyDescent="0.25">
      <c r="A68" s="136"/>
      <c r="B68" s="33" t="s">
        <v>140</v>
      </c>
      <c r="H68" s="12"/>
    </row>
    <row r="69" spans="1:8" s="8" customFormat="1" ht="14.25" customHeight="1" x14ac:dyDescent="0.25">
      <c r="A69" s="136"/>
      <c r="B69" s="33" t="s">
        <v>129</v>
      </c>
      <c r="H69" s="12"/>
    </row>
    <row r="70" spans="1:8" s="8" customFormat="1" ht="21" customHeight="1" x14ac:dyDescent="0.25">
      <c r="A70" s="136"/>
      <c r="B70" s="33" t="s">
        <v>67</v>
      </c>
      <c r="H70" s="12"/>
    </row>
    <row r="71" spans="1:8" s="8" customFormat="1" ht="23.25" customHeight="1" x14ac:dyDescent="0.25">
      <c r="A71" s="136"/>
      <c r="B71" s="33" t="s">
        <v>130</v>
      </c>
      <c r="H71" s="12"/>
    </row>
    <row r="72" spans="1:8" s="8" customFormat="1" ht="12.75" customHeight="1" x14ac:dyDescent="0.25">
      <c r="A72" s="136"/>
      <c r="B72" s="33" t="s">
        <v>59</v>
      </c>
      <c r="H72" s="12"/>
    </row>
    <row r="73" spans="1:8" s="8" customFormat="1" ht="15.75" customHeight="1" x14ac:dyDescent="0.25">
      <c r="A73" s="136"/>
      <c r="B73" s="33" t="s">
        <v>131</v>
      </c>
      <c r="H73" s="12"/>
    </row>
    <row r="74" spans="1:8" s="8" customFormat="1" ht="17.25" customHeight="1" x14ac:dyDescent="0.25">
      <c r="A74" s="136"/>
      <c r="B74" s="34" t="s">
        <v>132</v>
      </c>
      <c r="H74" s="12"/>
    </row>
    <row r="75" spans="1:8" s="8" customFormat="1" ht="36" customHeight="1" x14ac:dyDescent="0.25">
      <c r="A75" s="135" t="s">
        <v>68</v>
      </c>
      <c r="B75" s="30" t="s">
        <v>86</v>
      </c>
      <c r="H75" s="12"/>
    </row>
    <row r="76" spans="1:8" s="8" customFormat="1" ht="36.75" customHeight="1" x14ac:dyDescent="0.25">
      <c r="A76" s="137"/>
      <c r="B76" s="31" t="s">
        <v>87</v>
      </c>
      <c r="H76" s="12"/>
    </row>
    <row r="77" spans="1:8" s="8" customFormat="1" ht="50.25" customHeight="1" x14ac:dyDescent="0.25">
      <c r="A77" s="137"/>
      <c r="B77" s="31" t="s">
        <v>136</v>
      </c>
      <c r="H77" s="12"/>
    </row>
    <row r="78" spans="1:8" s="8" customFormat="1" ht="68.25" customHeight="1" x14ac:dyDescent="0.25">
      <c r="A78" s="137"/>
      <c r="B78" s="31" t="s">
        <v>88</v>
      </c>
      <c r="H78" s="12"/>
    </row>
    <row r="79" spans="1:8" s="8" customFormat="1" ht="51" customHeight="1" x14ac:dyDescent="0.25">
      <c r="A79" s="137"/>
      <c r="B79" s="31" t="s">
        <v>89</v>
      </c>
      <c r="H79" s="12"/>
    </row>
    <row r="80" spans="1:8" s="8" customFormat="1" ht="21" customHeight="1" x14ac:dyDescent="0.25">
      <c r="A80" s="137"/>
      <c r="B80" s="29" t="s">
        <v>137</v>
      </c>
      <c r="H80" s="12"/>
    </row>
    <row r="81" spans="1:8" s="8" customFormat="1" ht="50.25" customHeight="1" x14ac:dyDescent="0.25">
      <c r="A81" s="137"/>
      <c r="B81" s="26" t="s">
        <v>138</v>
      </c>
      <c r="H81" s="12"/>
    </row>
    <row r="82" spans="1:8" s="8" customFormat="1" ht="36" customHeight="1" x14ac:dyDescent="0.25">
      <c r="A82" s="137"/>
      <c r="B82" s="31" t="s">
        <v>91</v>
      </c>
      <c r="H82" s="12"/>
    </row>
    <row r="83" spans="1:8" s="8" customFormat="1" ht="30" customHeight="1" x14ac:dyDescent="0.25">
      <c r="A83" s="137"/>
      <c r="B83" s="31" t="s">
        <v>139</v>
      </c>
      <c r="H83" s="12"/>
    </row>
    <row r="84" spans="1:8" s="8" customFormat="1" ht="12.75" customHeight="1" x14ac:dyDescent="0.25">
      <c r="A84" s="138"/>
      <c r="B84" s="36"/>
      <c r="H84" s="12"/>
    </row>
    <row r="85" spans="1:8" ht="27.75" customHeight="1" x14ac:dyDescent="0.25">
      <c r="A85" s="20" t="s">
        <v>69</v>
      </c>
      <c r="B85" s="21"/>
      <c r="C85" s="12"/>
    </row>
    <row r="86" spans="1:8" ht="84" hidden="1" customHeight="1" x14ac:dyDescent="0.25">
      <c r="A86" s="20" t="s">
        <v>70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34" t="s">
        <v>49</v>
      </c>
      <c r="B88" s="22"/>
      <c r="C88" s="12"/>
    </row>
    <row r="89" spans="1:8" x14ac:dyDescent="0.25">
      <c r="A89" s="134"/>
      <c r="B89" s="23" t="s">
        <v>71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2" zoomScale="57" zoomScaleSheetLayoutView="57" workbookViewId="0">
      <selection activeCell="K13" sqref="K13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3" customWidth="1"/>
    <col min="10" max="13" width="17.28515625" style="1" customWidth="1"/>
    <col min="14" max="16384" width="9.140625" style="1"/>
  </cols>
  <sheetData>
    <row r="1" spans="1:13" s="44" customFormat="1" ht="15.75" customHeight="1" x14ac:dyDescent="0.3">
      <c r="A1" s="53"/>
      <c r="F1" s="54"/>
      <c r="G1" s="54"/>
      <c r="H1" s="55"/>
      <c r="I1" s="151" t="s">
        <v>234</v>
      </c>
      <c r="J1" s="152"/>
      <c r="K1" s="152"/>
      <c r="L1" s="152"/>
      <c r="M1" s="152"/>
    </row>
    <row r="2" spans="1:13" s="44" customFormat="1" ht="84" customHeight="1" x14ac:dyDescent="0.3">
      <c r="A2" s="53"/>
      <c r="F2" s="54"/>
      <c r="G2" s="54"/>
      <c r="H2" s="55"/>
      <c r="I2" s="152"/>
      <c r="J2" s="152"/>
      <c r="K2" s="152"/>
      <c r="L2" s="152"/>
      <c r="M2" s="152"/>
    </row>
    <row r="3" spans="1:13" s="44" customFormat="1" ht="60" customHeight="1" x14ac:dyDescent="0.3">
      <c r="A3" s="158" t="s">
        <v>216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5.75" hidden="1" customHeight="1" x14ac:dyDescent="0.25">
      <c r="A4" s="56"/>
      <c r="B4" s="43"/>
      <c r="C4" s="43"/>
      <c r="D4" s="57"/>
      <c r="E4" s="57"/>
      <c r="F4" s="58"/>
      <c r="G4" s="58"/>
      <c r="H4" s="58"/>
      <c r="I4" s="58"/>
      <c r="J4" s="58"/>
      <c r="K4" s="58"/>
      <c r="L4" s="58"/>
      <c r="M4" s="58"/>
    </row>
    <row r="5" spans="1:13" s="59" customFormat="1" ht="32.25" customHeight="1" x14ac:dyDescent="0.3">
      <c r="A5" s="162" t="s">
        <v>1</v>
      </c>
      <c r="B5" s="162" t="s">
        <v>3</v>
      </c>
      <c r="C5" s="162" t="s">
        <v>35</v>
      </c>
      <c r="D5" s="162" t="s">
        <v>4</v>
      </c>
      <c r="E5" s="149" t="s">
        <v>142</v>
      </c>
      <c r="F5" s="149" t="s">
        <v>179</v>
      </c>
      <c r="G5" s="146" t="s">
        <v>16</v>
      </c>
      <c r="H5" s="147"/>
      <c r="I5" s="147"/>
      <c r="J5" s="147"/>
      <c r="K5" s="147"/>
      <c r="L5" s="147"/>
      <c r="M5" s="148"/>
    </row>
    <row r="6" spans="1:13" s="59" customFormat="1" ht="105.75" customHeight="1" x14ac:dyDescent="0.3">
      <c r="A6" s="162"/>
      <c r="B6" s="162"/>
      <c r="C6" s="162"/>
      <c r="D6" s="162"/>
      <c r="E6" s="150"/>
      <c r="F6" s="150"/>
      <c r="G6" s="47">
        <v>2014</v>
      </c>
      <c r="H6" s="48">
        <v>2015</v>
      </c>
      <c r="I6" s="48">
        <v>2016</v>
      </c>
      <c r="J6" s="47">
        <v>2017</v>
      </c>
      <c r="K6" s="47">
        <v>2018</v>
      </c>
      <c r="L6" s="47">
        <v>2019</v>
      </c>
      <c r="M6" s="47">
        <v>2020</v>
      </c>
    </row>
    <row r="7" spans="1:13" s="59" customFormat="1" ht="36.75" customHeight="1" x14ac:dyDescent="0.3">
      <c r="A7" s="159" t="s">
        <v>218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1"/>
    </row>
    <row r="8" spans="1:13" s="66" customFormat="1" ht="98.25" customHeight="1" x14ac:dyDescent="0.3">
      <c r="A8" s="64" t="s">
        <v>2</v>
      </c>
      <c r="B8" s="64" t="s">
        <v>294</v>
      </c>
      <c r="C8" s="64" t="s">
        <v>215</v>
      </c>
      <c r="D8" s="64" t="s">
        <v>217</v>
      </c>
      <c r="E8" s="64" t="s">
        <v>145</v>
      </c>
      <c r="F8" s="64" t="s">
        <v>72</v>
      </c>
      <c r="G8" s="64" t="s">
        <v>73</v>
      </c>
      <c r="H8" s="65" t="s">
        <v>171</v>
      </c>
      <c r="I8" s="65" t="s">
        <v>171</v>
      </c>
      <c r="J8" s="64" t="s">
        <v>279</v>
      </c>
      <c r="K8" s="64" t="s">
        <v>291</v>
      </c>
      <c r="L8" s="64" t="s">
        <v>292</v>
      </c>
      <c r="M8" s="64" t="s">
        <v>293</v>
      </c>
    </row>
    <row r="9" spans="1:13" s="67" customFormat="1" ht="51" customHeight="1" x14ac:dyDescent="0.3">
      <c r="A9" s="155" t="s">
        <v>219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7"/>
    </row>
    <row r="10" spans="1:13" s="67" customFormat="1" ht="51" customHeight="1" x14ac:dyDescent="0.3">
      <c r="A10" s="64" t="s">
        <v>262</v>
      </c>
      <c r="B10" s="64" t="s">
        <v>270</v>
      </c>
      <c r="C10" s="68" t="s">
        <v>215</v>
      </c>
      <c r="D10" s="64" t="s">
        <v>27</v>
      </c>
      <c r="E10" s="64" t="s">
        <v>154</v>
      </c>
      <c r="F10" s="64" t="s">
        <v>33</v>
      </c>
      <c r="G10" s="64" t="s">
        <v>36</v>
      </c>
      <c r="H10" s="65" t="s">
        <v>172</v>
      </c>
      <c r="I10" s="65" t="s">
        <v>246</v>
      </c>
      <c r="J10" s="64" t="s">
        <v>280</v>
      </c>
      <c r="K10" s="64" t="s">
        <v>284</v>
      </c>
      <c r="L10" s="64" t="s">
        <v>286</v>
      </c>
      <c r="M10" s="64" t="s">
        <v>287</v>
      </c>
    </row>
    <row r="11" spans="1:13" s="67" customFormat="1" ht="49.5" customHeight="1" x14ac:dyDescent="0.3">
      <c r="A11" s="64" t="s">
        <v>263</v>
      </c>
      <c r="B11" s="64" t="s">
        <v>271</v>
      </c>
      <c r="C11" s="68" t="s">
        <v>215</v>
      </c>
      <c r="D11" s="64" t="s">
        <v>27</v>
      </c>
      <c r="E11" s="64" t="s">
        <v>144</v>
      </c>
      <c r="F11" s="64" t="s">
        <v>34</v>
      </c>
      <c r="G11" s="64" t="s">
        <v>37</v>
      </c>
      <c r="H11" s="65" t="s">
        <v>173</v>
      </c>
      <c r="I11" s="65" t="s">
        <v>242</v>
      </c>
      <c r="J11" s="64" t="s">
        <v>281</v>
      </c>
      <c r="K11" s="64" t="s">
        <v>285</v>
      </c>
      <c r="L11" s="64" t="s">
        <v>288</v>
      </c>
      <c r="M11" s="64" t="s">
        <v>289</v>
      </c>
    </row>
    <row r="12" spans="1:13" s="67" customFormat="1" ht="49.5" customHeight="1" x14ac:dyDescent="0.3">
      <c r="A12" s="64" t="s">
        <v>264</v>
      </c>
      <c r="B12" s="64" t="s">
        <v>272</v>
      </c>
      <c r="C12" s="68" t="s">
        <v>215</v>
      </c>
      <c r="D12" s="64" t="s">
        <v>149</v>
      </c>
      <c r="E12" s="64" t="s">
        <v>215</v>
      </c>
      <c r="F12" s="64" t="s">
        <v>150</v>
      </c>
      <c r="G12" s="64" t="s">
        <v>151</v>
      </c>
      <c r="H12" s="65" t="s">
        <v>174</v>
      </c>
      <c r="I12" s="65" t="s">
        <v>204</v>
      </c>
      <c r="J12" s="64" t="s">
        <v>282</v>
      </c>
      <c r="K12" s="64" t="s">
        <v>247</v>
      </c>
      <c r="L12" s="64" t="s">
        <v>248</v>
      </c>
      <c r="M12" s="64" t="s">
        <v>249</v>
      </c>
    </row>
    <row r="13" spans="1:13" s="59" customFormat="1" ht="51" customHeight="1" x14ac:dyDescent="0.3">
      <c r="A13" s="64" t="s">
        <v>265</v>
      </c>
      <c r="B13" s="64" t="s">
        <v>273</v>
      </c>
      <c r="C13" s="68" t="s">
        <v>215</v>
      </c>
      <c r="D13" s="64" t="s">
        <v>217</v>
      </c>
      <c r="E13" s="64" t="s">
        <v>155</v>
      </c>
      <c r="F13" s="64" t="s">
        <v>40</v>
      </c>
      <c r="G13" s="64" t="s">
        <v>166</v>
      </c>
      <c r="H13" s="65" t="s">
        <v>175</v>
      </c>
      <c r="I13" s="65" t="s">
        <v>203</v>
      </c>
      <c r="J13" s="64" t="s">
        <v>251</v>
      </c>
      <c r="K13" s="64" t="s">
        <v>250</v>
      </c>
      <c r="L13" s="64" t="s">
        <v>251</v>
      </c>
      <c r="M13" s="64" t="s">
        <v>252</v>
      </c>
    </row>
    <row r="14" spans="1:13" s="59" customFormat="1" ht="124.5" customHeight="1" x14ac:dyDescent="0.3">
      <c r="A14" s="64" t="s">
        <v>266</v>
      </c>
      <c r="B14" s="68" t="s">
        <v>274</v>
      </c>
      <c r="C14" s="68" t="s">
        <v>215</v>
      </c>
      <c r="D14" s="64" t="s">
        <v>27</v>
      </c>
      <c r="E14" s="64" t="s">
        <v>146</v>
      </c>
      <c r="F14" s="64" t="s">
        <v>41</v>
      </c>
      <c r="G14" s="64" t="s">
        <v>165</v>
      </c>
      <c r="H14" s="65" t="s">
        <v>176</v>
      </c>
      <c r="I14" s="65" t="s">
        <v>243</v>
      </c>
      <c r="J14" s="64" t="s">
        <v>283</v>
      </c>
      <c r="K14" s="64" t="s">
        <v>42</v>
      </c>
      <c r="L14" s="64" t="s">
        <v>43</v>
      </c>
      <c r="M14" s="64" t="s">
        <v>44</v>
      </c>
    </row>
    <row r="15" spans="1:13" s="59" customFormat="1" ht="32.25" customHeight="1" x14ac:dyDescent="0.3">
      <c r="A15" s="155" t="s">
        <v>220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7"/>
    </row>
    <row r="16" spans="1:13" s="67" customFormat="1" ht="120.75" customHeight="1" x14ac:dyDescent="0.3">
      <c r="A16" s="64" t="s">
        <v>267</v>
      </c>
      <c r="B16" s="64" t="s">
        <v>275</v>
      </c>
      <c r="C16" s="68" t="s">
        <v>215</v>
      </c>
      <c r="D16" s="64" t="s">
        <v>217</v>
      </c>
      <c r="E16" s="69">
        <v>397</v>
      </c>
      <c r="F16" s="64" t="s">
        <v>152</v>
      </c>
      <c r="G16" s="64" t="s">
        <v>153</v>
      </c>
      <c r="H16" s="65" t="s">
        <v>177</v>
      </c>
      <c r="I16" s="65" t="s">
        <v>244</v>
      </c>
      <c r="J16" s="64" t="s">
        <v>253</v>
      </c>
      <c r="K16" s="64" t="s">
        <v>205</v>
      </c>
      <c r="L16" s="64" t="s">
        <v>254</v>
      </c>
      <c r="M16" s="64" t="s">
        <v>255</v>
      </c>
    </row>
    <row r="17" spans="1:13" s="67" customFormat="1" ht="33.75" customHeight="1" x14ac:dyDescent="0.3">
      <c r="A17" s="163" t="s">
        <v>221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5"/>
    </row>
    <row r="18" spans="1:13" s="59" customFormat="1" ht="81" customHeight="1" x14ac:dyDescent="0.3">
      <c r="A18" s="64" t="s">
        <v>268</v>
      </c>
      <c r="B18" s="64" t="s">
        <v>276</v>
      </c>
      <c r="C18" s="68" t="s">
        <v>215</v>
      </c>
      <c r="D18" s="64" t="s">
        <v>28</v>
      </c>
      <c r="E18" s="64" t="s">
        <v>147</v>
      </c>
      <c r="F18" s="64" t="s">
        <v>38</v>
      </c>
      <c r="G18" s="64" t="s">
        <v>39</v>
      </c>
      <c r="H18" s="65" t="s">
        <v>178</v>
      </c>
      <c r="I18" s="71" t="s">
        <v>258</v>
      </c>
      <c r="J18" s="64" t="s">
        <v>278</v>
      </c>
      <c r="K18" s="64" t="s">
        <v>206</v>
      </c>
      <c r="L18" s="64" t="s">
        <v>207</v>
      </c>
      <c r="M18" s="64" t="s">
        <v>208</v>
      </c>
    </row>
    <row r="19" spans="1:13" s="70" customFormat="1" ht="27" customHeight="1" x14ac:dyDescent="0.3">
      <c r="A19" s="166" t="s">
        <v>222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8"/>
    </row>
    <row r="20" spans="1:13" s="60" customFormat="1" ht="80.25" customHeight="1" x14ac:dyDescent="0.3">
      <c r="A20" s="65" t="s">
        <v>269</v>
      </c>
      <c r="B20" s="48" t="s">
        <v>277</v>
      </c>
      <c r="C20" s="65" t="s">
        <v>215</v>
      </c>
      <c r="D20" s="65" t="s">
        <v>27</v>
      </c>
      <c r="E20" s="65" t="s">
        <v>215</v>
      </c>
      <c r="F20" s="65" t="s">
        <v>215</v>
      </c>
      <c r="G20" s="65" t="s">
        <v>215</v>
      </c>
      <c r="H20" s="65" t="s">
        <v>215</v>
      </c>
      <c r="I20" s="65" t="s">
        <v>245</v>
      </c>
      <c r="J20" s="72" t="s">
        <v>261</v>
      </c>
      <c r="K20" s="65" t="s">
        <v>290</v>
      </c>
      <c r="L20" s="65" t="s">
        <v>290</v>
      </c>
      <c r="M20" s="65" t="s">
        <v>290</v>
      </c>
    </row>
    <row r="21" spans="1:13" s="43" customFormat="1" ht="40.5" customHeight="1" x14ac:dyDescent="0.3">
      <c r="A21" s="46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46"/>
      <c r="M21" s="46"/>
    </row>
    <row r="22" spans="1:13" s="45" customFormat="1" ht="16.5" customHeight="1" x14ac:dyDescent="0.35">
      <c r="A22" s="46"/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46"/>
      <c r="M22" s="46"/>
    </row>
    <row r="23" spans="1:13" s="45" customFormat="1" ht="20.25" hidden="1" customHeight="1" x14ac:dyDescent="0.35">
      <c r="A23" s="46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46"/>
      <c r="M23" s="46"/>
    </row>
    <row r="24" spans="1:13" s="62" customFormat="1" ht="11.25" customHeight="1" x14ac:dyDescent="0.4">
      <c r="A24" s="153" t="s">
        <v>259</v>
      </c>
      <c r="B24" s="153"/>
      <c r="C24" s="153"/>
      <c r="D24" s="153"/>
      <c r="E24" s="61"/>
      <c r="H24" s="63"/>
      <c r="I24" s="154" t="s">
        <v>180</v>
      </c>
      <c r="J24" s="154"/>
      <c r="K24" s="154"/>
      <c r="L24" s="154"/>
      <c r="M24" s="154"/>
    </row>
    <row r="25" spans="1:13" s="62" customFormat="1" ht="65.25" customHeight="1" x14ac:dyDescent="0.4">
      <c r="A25" s="153"/>
      <c r="B25" s="153"/>
      <c r="C25" s="153"/>
      <c r="D25" s="153"/>
      <c r="E25" s="61"/>
      <c r="H25" s="63"/>
      <c r="I25" s="154"/>
      <c r="J25" s="154"/>
      <c r="K25" s="154"/>
      <c r="L25" s="154"/>
      <c r="M25" s="154"/>
    </row>
  </sheetData>
  <mergeCells count="17"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  <mergeCell ref="B22:K22"/>
    <mergeCell ref="G5:M5"/>
    <mergeCell ref="E5:E6"/>
    <mergeCell ref="F5:F6"/>
    <mergeCell ref="I1:M2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7"/>
  <sheetViews>
    <sheetView tabSelected="1" view="pageBreakPreview" topLeftCell="B10" zoomScale="59" zoomScaleNormal="59" zoomScaleSheetLayoutView="59" zoomScalePageLayoutView="48" workbookViewId="0">
      <selection activeCell="J18" sqref="J18"/>
    </sheetView>
  </sheetViews>
  <sheetFormatPr defaultRowHeight="18.75" x14ac:dyDescent="0.3"/>
  <cols>
    <col min="1" max="1" width="26.28515625" style="132" customWidth="1"/>
    <col min="2" max="2" width="32.5703125" style="132" customWidth="1"/>
    <col min="3" max="3" width="67.42578125" style="132" customWidth="1"/>
    <col min="4" max="4" width="19" style="132" customWidth="1"/>
    <col min="5" max="6" width="19.140625" style="133" customWidth="1"/>
    <col min="7" max="10" width="20.42578125" style="133" customWidth="1"/>
    <col min="11" max="11" width="24.85546875" style="133" customWidth="1"/>
    <col min="12" max="12" width="19.140625" style="133" hidden="1" customWidth="1"/>
    <col min="13" max="13" width="9.140625" style="132"/>
    <col min="14" max="14" width="19" style="132" customWidth="1"/>
    <col min="15" max="15" width="15.140625" style="132" bestFit="1" customWidth="1"/>
    <col min="16" max="17" width="9.140625" style="132"/>
    <col min="18" max="18" width="11.5703125" style="132" bestFit="1" customWidth="1"/>
    <col min="19" max="242" width="9.140625" style="132"/>
    <col min="243" max="243" width="0" style="132" hidden="1" customWidth="1"/>
    <col min="244" max="244" width="21.7109375" style="132" customWidth="1"/>
    <col min="245" max="245" width="48.140625" style="132" customWidth="1"/>
    <col min="246" max="246" width="29.7109375" style="132" customWidth="1"/>
    <col min="247" max="247" width="11.42578125" style="132" customWidth="1"/>
    <col min="248" max="248" width="7.5703125" style="132" customWidth="1"/>
    <col min="249" max="249" width="11.7109375" style="132" customWidth="1"/>
    <col min="250" max="250" width="7.140625" style="132" customWidth="1"/>
    <col min="251" max="251" width="0" style="132" hidden="1" customWidth="1"/>
    <col min="252" max="253" width="19.140625" style="132" customWidth="1"/>
    <col min="254" max="254" width="20.42578125" style="132" customWidth="1"/>
    <col min="255" max="255" width="20.85546875" style="132" customWidth="1"/>
    <col min="256" max="257" width="22" style="132" customWidth="1"/>
    <col min="258" max="258" width="0" style="132" hidden="1" customWidth="1"/>
    <col min="259" max="259" width="27.28515625" style="132" customWidth="1"/>
    <col min="260" max="260" width="18.140625" style="132" bestFit="1" customWidth="1"/>
    <col min="261" max="261" width="11.42578125" style="132" bestFit="1" customWidth="1"/>
    <col min="262" max="262" width="11.5703125" style="132" bestFit="1" customWidth="1"/>
    <col min="263" max="498" width="9.140625" style="132"/>
    <col min="499" max="499" width="0" style="132" hidden="1" customWidth="1"/>
    <col min="500" max="500" width="21.7109375" style="132" customWidth="1"/>
    <col min="501" max="501" width="48.140625" style="132" customWidth="1"/>
    <col min="502" max="502" width="29.7109375" style="132" customWidth="1"/>
    <col min="503" max="503" width="11.42578125" style="132" customWidth="1"/>
    <col min="504" max="504" width="7.5703125" style="132" customWidth="1"/>
    <col min="505" max="505" width="11.7109375" style="132" customWidth="1"/>
    <col min="506" max="506" width="7.140625" style="132" customWidth="1"/>
    <col min="507" max="507" width="0" style="132" hidden="1" customWidth="1"/>
    <col min="508" max="509" width="19.140625" style="132" customWidth="1"/>
    <col min="510" max="510" width="20.42578125" style="132" customWidth="1"/>
    <col min="511" max="511" width="20.85546875" style="132" customWidth="1"/>
    <col min="512" max="513" width="22" style="132" customWidth="1"/>
    <col min="514" max="514" width="0" style="132" hidden="1" customWidth="1"/>
    <col min="515" max="515" width="27.28515625" style="132" customWidth="1"/>
    <col min="516" max="516" width="18.140625" style="132" bestFit="1" customWidth="1"/>
    <col min="517" max="517" width="11.42578125" style="132" bestFit="1" customWidth="1"/>
    <col min="518" max="518" width="11.5703125" style="132" bestFit="1" customWidth="1"/>
    <col min="519" max="754" width="9.140625" style="132"/>
    <col min="755" max="755" width="0" style="132" hidden="1" customWidth="1"/>
    <col min="756" max="756" width="21.7109375" style="132" customWidth="1"/>
    <col min="757" max="757" width="48.140625" style="132" customWidth="1"/>
    <col min="758" max="758" width="29.7109375" style="132" customWidth="1"/>
    <col min="759" max="759" width="11.42578125" style="132" customWidth="1"/>
    <col min="760" max="760" width="7.5703125" style="132" customWidth="1"/>
    <col min="761" max="761" width="11.7109375" style="132" customWidth="1"/>
    <col min="762" max="762" width="7.140625" style="132" customWidth="1"/>
    <col min="763" max="763" width="0" style="132" hidden="1" customWidth="1"/>
    <col min="764" max="765" width="19.140625" style="132" customWidth="1"/>
    <col min="766" max="766" width="20.42578125" style="132" customWidth="1"/>
    <col min="767" max="767" width="20.85546875" style="132" customWidth="1"/>
    <col min="768" max="769" width="22" style="132" customWidth="1"/>
    <col min="770" max="770" width="0" style="132" hidden="1" customWidth="1"/>
    <col min="771" max="771" width="27.28515625" style="132" customWidth="1"/>
    <col min="772" max="772" width="18.140625" style="132" bestFit="1" customWidth="1"/>
    <col min="773" max="773" width="11.42578125" style="132" bestFit="1" customWidth="1"/>
    <col min="774" max="774" width="11.5703125" style="132" bestFit="1" customWidth="1"/>
    <col min="775" max="1010" width="9.140625" style="132"/>
    <col min="1011" max="1011" width="0" style="132" hidden="1" customWidth="1"/>
    <col min="1012" max="1012" width="21.7109375" style="132" customWidth="1"/>
    <col min="1013" max="1013" width="48.140625" style="132" customWidth="1"/>
    <col min="1014" max="1014" width="29.7109375" style="132" customWidth="1"/>
    <col min="1015" max="1015" width="11.42578125" style="132" customWidth="1"/>
    <col min="1016" max="1016" width="7.5703125" style="132" customWidth="1"/>
    <col min="1017" max="1017" width="11.7109375" style="132" customWidth="1"/>
    <col min="1018" max="1018" width="7.140625" style="132" customWidth="1"/>
    <col min="1019" max="1019" width="0" style="132" hidden="1" customWidth="1"/>
    <col min="1020" max="1021" width="19.140625" style="132" customWidth="1"/>
    <col min="1022" max="1022" width="20.42578125" style="132" customWidth="1"/>
    <col min="1023" max="1023" width="20.85546875" style="132" customWidth="1"/>
    <col min="1024" max="1025" width="22" style="132" customWidth="1"/>
    <col min="1026" max="1026" width="0" style="132" hidden="1" customWidth="1"/>
    <col min="1027" max="1027" width="27.28515625" style="132" customWidth="1"/>
    <col min="1028" max="1028" width="18.140625" style="132" bestFit="1" customWidth="1"/>
    <col min="1029" max="1029" width="11.42578125" style="132" bestFit="1" customWidth="1"/>
    <col min="1030" max="1030" width="11.5703125" style="132" bestFit="1" customWidth="1"/>
    <col min="1031" max="1266" width="9.140625" style="132"/>
    <col min="1267" max="1267" width="0" style="132" hidden="1" customWidth="1"/>
    <col min="1268" max="1268" width="21.7109375" style="132" customWidth="1"/>
    <col min="1269" max="1269" width="48.140625" style="132" customWidth="1"/>
    <col min="1270" max="1270" width="29.7109375" style="132" customWidth="1"/>
    <col min="1271" max="1271" width="11.42578125" style="132" customWidth="1"/>
    <col min="1272" max="1272" width="7.5703125" style="132" customWidth="1"/>
    <col min="1273" max="1273" width="11.7109375" style="132" customWidth="1"/>
    <col min="1274" max="1274" width="7.140625" style="132" customWidth="1"/>
    <col min="1275" max="1275" width="0" style="132" hidden="1" customWidth="1"/>
    <col min="1276" max="1277" width="19.140625" style="132" customWidth="1"/>
    <col min="1278" max="1278" width="20.42578125" style="132" customWidth="1"/>
    <col min="1279" max="1279" width="20.85546875" style="132" customWidth="1"/>
    <col min="1280" max="1281" width="22" style="132" customWidth="1"/>
    <col min="1282" max="1282" width="0" style="132" hidden="1" customWidth="1"/>
    <col min="1283" max="1283" width="27.28515625" style="132" customWidth="1"/>
    <col min="1284" max="1284" width="18.140625" style="132" bestFit="1" customWidth="1"/>
    <col min="1285" max="1285" width="11.42578125" style="132" bestFit="1" customWidth="1"/>
    <col min="1286" max="1286" width="11.5703125" style="132" bestFit="1" customWidth="1"/>
    <col min="1287" max="1522" width="9.140625" style="132"/>
    <col min="1523" max="1523" width="0" style="132" hidden="1" customWidth="1"/>
    <col min="1524" max="1524" width="21.7109375" style="132" customWidth="1"/>
    <col min="1525" max="1525" width="48.140625" style="132" customWidth="1"/>
    <col min="1526" max="1526" width="29.7109375" style="132" customWidth="1"/>
    <col min="1527" max="1527" width="11.42578125" style="132" customWidth="1"/>
    <col min="1528" max="1528" width="7.5703125" style="132" customWidth="1"/>
    <col min="1529" max="1529" width="11.7109375" style="132" customWidth="1"/>
    <col min="1530" max="1530" width="7.140625" style="132" customWidth="1"/>
    <col min="1531" max="1531" width="0" style="132" hidden="1" customWidth="1"/>
    <col min="1532" max="1533" width="19.140625" style="132" customWidth="1"/>
    <col min="1534" max="1534" width="20.42578125" style="132" customWidth="1"/>
    <col min="1535" max="1535" width="20.85546875" style="132" customWidth="1"/>
    <col min="1536" max="1537" width="22" style="132" customWidth="1"/>
    <col min="1538" max="1538" width="0" style="132" hidden="1" customWidth="1"/>
    <col min="1539" max="1539" width="27.28515625" style="132" customWidth="1"/>
    <col min="1540" max="1540" width="18.140625" style="132" bestFit="1" customWidth="1"/>
    <col min="1541" max="1541" width="11.42578125" style="132" bestFit="1" customWidth="1"/>
    <col min="1542" max="1542" width="11.5703125" style="132" bestFit="1" customWidth="1"/>
    <col min="1543" max="1778" width="9.140625" style="132"/>
    <col min="1779" max="1779" width="0" style="132" hidden="1" customWidth="1"/>
    <col min="1780" max="1780" width="21.7109375" style="132" customWidth="1"/>
    <col min="1781" max="1781" width="48.140625" style="132" customWidth="1"/>
    <col min="1782" max="1782" width="29.7109375" style="132" customWidth="1"/>
    <col min="1783" max="1783" width="11.42578125" style="132" customWidth="1"/>
    <col min="1784" max="1784" width="7.5703125" style="132" customWidth="1"/>
    <col min="1785" max="1785" width="11.7109375" style="132" customWidth="1"/>
    <col min="1786" max="1786" width="7.140625" style="132" customWidth="1"/>
    <col min="1787" max="1787" width="0" style="132" hidden="1" customWidth="1"/>
    <col min="1788" max="1789" width="19.140625" style="132" customWidth="1"/>
    <col min="1790" max="1790" width="20.42578125" style="132" customWidth="1"/>
    <col min="1791" max="1791" width="20.85546875" style="132" customWidth="1"/>
    <col min="1792" max="1793" width="22" style="132" customWidth="1"/>
    <col min="1794" max="1794" width="0" style="132" hidden="1" customWidth="1"/>
    <col min="1795" max="1795" width="27.28515625" style="132" customWidth="1"/>
    <col min="1796" max="1796" width="18.140625" style="132" bestFit="1" customWidth="1"/>
    <col min="1797" max="1797" width="11.42578125" style="132" bestFit="1" customWidth="1"/>
    <col min="1798" max="1798" width="11.5703125" style="132" bestFit="1" customWidth="1"/>
    <col min="1799" max="2034" width="9.140625" style="132"/>
    <col min="2035" max="2035" width="0" style="132" hidden="1" customWidth="1"/>
    <col min="2036" max="2036" width="21.7109375" style="132" customWidth="1"/>
    <col min="2037" max="2037" width="48.140625" style="132" customWidth="1"/>
    <col min="2038" max="2038" width="29.7109375" style="132" customWidth="1"/>
    <col min="2039" max="2039" width="11.42578125" style="132" customWidth="1"/>
    <col min="2040" max="2040" width="7.5703125" style="132" customWidth="1"/>
    <col min="2041" max="2041" width="11.7109375" style="132" customWidth="1"/>
    <col min="2042" max="2042" width="7.140625" style="132" customWidth="1"/>
    <col min="2043" max="2043" width="0" style="132" hidden="1" customWidth="1"/>
    <col min="2044" max="2045" width="19.140625" style="132" customWidth="1"/>
    <col min="2046" max="2046" width="20.42578125" style="132" customWidth="1"/>
    <col min="2047" max="2047" width="20.85546875" style="132" customWidth="1"/>
    <col min="2048" max="2049" width="22" style="132" customWidth="1"/>
    <col min="2050" max="2050" width="0" style="132" hidden="1" customWidth="1"/>
    <col min="2051" max="2051" width="27.28515625" style="132" customWidth="1"/>
    <col min="2052" max="2052" width="18.140625" style="132" bestFit="1" customWidth="1"/>
    <col min="2053" max="2053" width="11.42578125" style="132" bestFit="1" customWidth="1"/>
    <col min="2054" max="2054" width="11.5703125" style="132" bestFit="1" customWidth="1"/>
    <col min="2055" max="2290" width="9.140625" style="132"/>
    <col min="2291" max="2291" width="0" style="132" hidden="1" customWidth="1"/>
    <col min="2292" max="2292" width="21.7109375" style="132" customWidth="1"/>
    <col min="2293" max="2293" width="48.140625" style="132" customWidth="1"/>
    <col min="2294" max="2294" width="29.7109375" style="132" customWidth="1"/>
    <col min="2295" max="2295" width="11.42578125" style="132" customWidth="1"/>
    <col min="2296" max="2296" width="7.5703125" style="132" customWidth="1"/>
    <col min="2297" max="2297" width="11.7109375" style="132" customWidth="1"/>
    <col min="2298" max="2298" width="7.140625" style="132" customWidth="1"/>
    <col min="2299" max="2299" width="0" style="132" hidden="1" customWidth="1"/>
    <col min="2300" max="2301" width="19.140625" style="132" customWidth="1"/>
    <col min="2302" max="2302" width="20.42578125" style="132" customWidth="1"/>
    <col min="2303" max="2303" width="20.85546875" style="132" customWidth="1"/>
    <col min="2304" max="2305" width="22" style="132" customWidth="1"/>
    <col min="2306" max="2306" width="0" style="132" hidden="1" customWidth="1"/>
    <col min="2307" max="2307" width="27.28515625" style="132" customWidth="1"/>
    <col min="2308" max="2308" width="18.140625" style="132" bestFit="1" customWidth="1"/>
    <col min="2309" max="2309" width="11.42578125" style="132" bestFit="1" customWidth="1"/>
    <col min="2310" max="2310" width="11.5703125" style="132" bestFit="1" customWidth="1"/>
    <col min="2311" max="2546" width="9.140625" style="132"/>
    <col min="2547" max="2547" width="0" style="132" hidden="1" customWidth="1"/>
    <col min="2548" max="2548" width="21.7109375" style="132" customWidth="1"/>
    <col min="2549" max="2549" width="48.140625" style="132" customWidth="1"/>
    <col min="2550" max="2550" width="29.7109375" style="132" customWidth="1"/>
    <col min="2551" max="2551" width="11.42578125" style="132" customWidth="1"/>
    <col min="2552" max="2552" width="7.5703125" style="132" customWidth="1"/>
    <col min="2553" max="2553" width="11.7109375" style="132" customWidth="1"/>
    <col min="2554" max="2554" width="7.140625" style="132" customWidth="1"/>
    <col min="2555" max="2555" width="0" style="132" hidden="1" customWidth="1"/>
    <col min="2556" max="2557" width="19.140625" style="132" customWidth="1"/>
    <col min="2558" max="2558" width="20.42578125" style="132" customWidth="1"/>
    <col min="2559" max="2559" width="20.85546875" style="132" customWidth="1"/>
    <col min="2560" max="2561" width="22" style="132" customWidth="1"/>
    <col min="2562" max="2562" width="0" style="132" hidden="1" customWidth="1"/>
    <col min="2563" max="2563" width="27.28515625" style="132" customWidth="1"/>
    <col min="2564" max="2564" width="18.140625" style="132" bestFit="1" customWidth="1"/>
    <col min="2565" max="2565" width="11.42578125" style="132" bestFit="1" customWidth="1"/>
    <col min="2566" max="2566" width="11.5703125" style="132" bestFit="1" customWidth="1"/>
    <col min="2567" max="2802" width="9.140625" style="132"/>
    <col min="2803" max="2803" width="0" style="132" hidden="1" customWidth="1"/>
    <col min="2804" max="2804" width="21.7109375" style="132" customWidth="1"/>
    <col min="2805" max="2805" width="48.140625" style="132" customWidth="1"/>
    <col min="2806" max="2806" width="29.7109375" style="132" customWidth="1"/>
    <col min="2807" max="2807" width="11.42578125" style="132" customWidth="1"/>
    <col min="2808" max="2808" width="7.5703125" style="132" customWidth="1"/>
    <col min="2809" max="2809" width="11.7109375" style="132" customWidth="1"/>
    <col min="2810" max="2810" width="7.140625" style="132" customWidth="1"/>
    <col min="2811" max="2811" width="0" style="132" hidden="1" customWidth="1"/>
    <col min="2812" max="2813" width="19.140625" style="132" customWidth="1"/>
    <col min="2814" max="2814" width="20.42578125" style="132" customWidth="1"/>
    <col min="2815" max="2815" width="20.85546875" style="132" customWidth="1"/>
    <col min="2816" max="2817" width="22" style="132" customWidth="1"/>
    <col min="2818" max="2818" width="0" style="132" hidden="1" customWidth="1"/>
    <col min="2819" max="2819" width="27.28515625" style="132" customWidth="1"/>
    <col min="2820" max="2820" width="18.140625" style="132" bestFit="1" customWidth="1"/>
    <col min="2821" max="2821" width="11.42578125" style="132" bestFit="1" customWidth="1"/>
    <col min="2822" max="2822" width="11.5703125" style="132" bestFit="1" customWidth="1"/>
    <col min="2823" max="3058" width="9.140625" style="132"/>
    <col min="3059" max="3059" width="0" style="132" hidden="1" customWidth="1"/>
    <col min="3060" max="3060" width="21.7109375" style="132" customWidth="1"/>
    <col min="3061" max="3061" width="48.140625" style="132" customWidth="1"/>
    <col min="3062" max="3062" width="29.7109375" style="132" customWidth="1"/>
    <col min="3063" max="3063" width="11.42578125" style="132" customWidth="1"/>
    <col min="3064" max="3064" width="7.5703125" style="132" customWidth="1"/>
    <col min="3065" max="3065" width="11.7109375" style="132" customWidth="1"/>
    <col min="3066" max="3066" width="7.140625" style="132" customWidth="1"/>
    <col min="3067" max="3067" width="0" style="132" hidden="1" customWidth="1"/>
    <col min="3068" max="3069" width="19.140625" style="132" customWidth="1"/>
    <col min="3070" max="3070" width="20.42578125" style="132" customWidth="1"/>
    <col min="3071" max="3071" width="20.85546875" style="132" customWidth="1"/>
    <col min="3072" max="3073" width="22" style="132" customWidth="1"/>
    <col min="3074" max="3074" width="0" style="132" hidden="1" customWidth="1"/>
    <col min="3075" max="3075" width="27.28515625" style="132" customWidth="1"/>
    <col min="3076" max="3076" width="18.140625" style="132" bestFit="1" customWidth="1"/>
    <col min="3077" max="3077" width="11.42578125" style="132" bestFit="1" customWidth="1"/>
    <col min="3078" max="3078" width="11.5703125" style="132" bestFit="1" customWidth="1"/>
    <col min="3079" max="3314" width="9.140625" style="132"/>
    <col min="3315" max="3315" width="0" style="132" hidden="1" customWidth="1"/>
    <col min="3316" max="3316" width="21.7109375" style="132" customWidth="1"/>
    <col min="3317" max="3317" width="48.140625" style="132" customWidth="1"/>
    <col min="3318" max="3318" width="29.7109375" style="132" customWidth="1"/>
    <col min="3319" max="3319" width="11.42578125" style="132" customWidth="1"/>
    <col min="3320" max="3320" width="7.5703125" style="132" customWidth="1"/>
    <col min="3321" max="3321" width="11.7109375" style="132" customWidth="1"/>
    <col min="3322" max="3322" width="7.140625" style="132" customWidth="1"/>
    <col min="3323" max="3323" width="0" style="132" hidden="1" customWidth="1"/>
    <col min="3324" max="3325" width="19.140625" style="132" customWidth="1"/>
    <col min="3326" max="3326" width="20.42578125" style="132" customWidth="1"/>
    <col min="3327" max="3327" width="20.85546875" style="132" customWidth="1"/>
    <col min="3328" max="3329" width="22" style="132" customWidth="1"/>
    <col min="3330" max="3330" width="0" style="132" hidden="1" customWidth="1"/>
    <col min="3331" max="3331" width="27.28515625" style="132" customWidth="1"/>
    <col min="3332" max="3332" width="18.140625" style="132" bestFit="1" customWidth="1"/>
    <col min="3333" max="3333" width="11.42578125" style="132" bestFit="1" customWidth="1"/>
    <col min="3334" max="3334" width="11.5703125" style="132" bestFit="1" customWidth="1"/>
    <col min="3335" max="3570" width="9.140625" style="132"/>
    <col min="3571" max="3571" width="0" style="132" hidden="1" customWidth="1"/>
    <col min="3572" max="3572" width="21.7109375" style="132" customWidth="1"/>
    <col min="3573" max="3573" width="48.140625" style="132" customWidth="1"/>
    <col min="3574" max="3574" width="29.7109375" style="132" customWidth="1"/>
    <col min="3575" max="3575" width="11.42578125" style="132" customWidth="1"/>
    <col min="3576" max="3576" width="7.5703125" style="132" customWidth="1"/>
    <col min="3577" max="3577" width="11.7109375" style="132" customWidth="1"/>
    <col min="3578" max="3578" width="7.140625" style="132" customWidth="1"/>
    <col min="3579" max="3579" width="0" style="132" hidden="1" customWidth="1"/>
    <col min="3580" max="3581" width="19.140625" style="132" customWidth="1"/>
    <col min="3582" max="3582" width="20.42578125" style="132" customWidth="1"/>
    <col min="3583" max="3583" width="20.85546875" style="132" customWidth="1"/>
    <col min="3584" max="3585" width="22" style="132" customWidth="1"/>
    <col min="3586" max="3586" width="0" style="132" hidden="1" customWidth="1"/>
    <col min="3587" max="3587" width="27.28515625" style="132" customWidth="1"/>
    <col min="3588" max="3588" width="18.140625" style="132" bestFit="1" customWidth="1"/>
    <col min="3589" max="3589" width="11.42578125" style="132" bestFit="1" customWidth="1"/>
    <col min="3590" max="3590" width="11.5703125" style="132" bestFit="1" customWidth="1"/>
    <col min="3591" max="3826" width="9.140625" style="132"/>
    <col min="3827" max="3827" width="0" style="132" hidden="1" customWidth="1"/>
    <col min="3828" max="3828" width="21.7109375" style="132" customWidth="1"/>
    <col min="3829" max="3829" width="48.140625" style="132" customWidth="1"/>
    <col min="3830" max="3830" width="29.7109375" style="132" customWidth="1"/>
    <col min="3831" max="3831" width="11.42578125" style="132" customWidth="1"/>
    <col min="3832" max="3832" width="7.5703125" style="132" customWidth="1"/>
    <col min="3833" max="3833" width="11.7109375" style="132" customWidth="1"/>
    <col min="3834" max="3834" width="7.140625" style="132" customWidth="1"/>
    <col min="3835" max="3835" width="0" style="132" hidden="1" customWidth="1"/>
    <col min="3836" max="3837" width="19.140625" style="132" customWidth="1"/>
    <col min="3838" max="3838" width="20.42578125" style="132" customWidth="1"/>
    <col min="3839" max="3839" width="20.85546875" style="132" customWidth="1"/>
    <col min="3840" max="3841" width="22" style="132" customWidth="1"/>
    <col min="3842" max="3842" width="0" style="132" hidden="1" customWidth="1"/>
    <col min="3843" max="3843" width="27.28515625" style="132" customWidth="1"/>
    <col min="3844" max="3844" width="18.140625" style="132" bestFit="1" customWidth="1"/>
    <col min="3845" max="3845" width="11.42578125" style="132" bestFit="1" customWidth="1"/>
    <col min="3846" max="3846" width="11.5703125" style="132" bestFit="1" customWidth="1"/>
    <col min="3847" max="4082" width="9.140625" style="132"/>
    <col min="4083" max="4083" width="0" style="132" hidden="1" customWidth="1"/>
    <col min="4084" max="4084" width="21.7109375" style="132" customWidth="1"/>
    <col min="4085" max="4085" width="48.140625" style="132" customWidth="1"/>
    <col min="4086" max="4086" width="29.7109375" style="132" customWidth="1"/>
    <col min="4087" max="4087" width="11.42578125" style="132" customWidth="1"/>
    <col min="4088" max="4088" width="7.5703125" style="132" customWidth="1"/>
    <col min="4089" max="4089" width="11.7109375" style="132" customWidth="1"/>
    <col min="4090" max="4090" width="7.140625" style="132" customWidth="1"/>
    <col min="4091" max="4091" width="0" style="132" hidden="1" customWidth="1"/>
    <col min="4092" max="4093" width="19.140625" style="132" customWidth="1"/>
    <col min="4094" max="4094" width="20.42578125" style="132" customWidth="1"/>
    <col min="4095" max="4095" width="20.85546875" style="132" customWidth="1"/>
    <col min="4096" max="4097" width="22" style="132" customWidth="1"/>
    <col min="4098" max="4098" width="0" style="132" hidden="1" customWidth="1"/>
    <col min="4099" max="4099" width="27.28515625" style="132" customWidth="1"/>
    <col min="4100" max="4100" width="18.140625" style="132" bestFit="1" customWidth="1"/>
    <col min="4101" max="4101" width="11.42578125" style="132" bestFit="1" customWidth="1"/>
    <col min="4102" max="4102" width="11.5703125" style="132" bestFit="1" customWidth="1"/>
    <col min="4103" max="4338" width="9.140625" style="132"/>
    <col min="4339" max="4339" width="0" style="132" hidden="1" customWidth="1"/>
    <col min="4340" max="4340" width="21.7109375" style="132" customWidth="1"/>
    <col min="4341" max="4341" width="48.140625" style="132" customWidth="1"/>
    <col min="4342" max="4342" width="29.7109375" style="132" customWidth="1"/>
    <col min="4343" max="4343" width="11.42578125" style="132" customWidth="1"/>
    <col min="4344" max="4344" width="7.5703125" style="132" customWidth="1"/>
    <col min="4345" max="4345" width="11.7109375" style="132" customWidth="1"/>
    <col min="4346" max="4346" width="7.140625" style="132" customWidth="1"/>
    <col min="4347" max="4347" width="0" style="132" hidden="1" customWidth="1"/>
    <col min="4348" max="4349" width="19.140625" style="132" customWidth="1"/>
    <col min="4350" max="4350" width="20.42578125" style="132" customWidth="1"/>
    <col min="4351" max="4351" width="20.85546875" style="132" customWidth="1"/>
    <col min="4352" max="4353" width="22" style="132" customWidth="1"/>
    <col min="4354" max="4354" width="0" style="132" hidden="1" customWidth="1"/>
    <col min="4355" max="4355" width="27.28515625" style="132" customWidth="1"/>
    <col min="4356" max="4356" width="18.140625" style="132" bestFit="1" customWidth="1"/>
    <col min="4357" max="4357" width="11.42578125" style="132" bestFit="1" customWidth="1"/>
    <col min="4358" max="4358" width="11.5703125" style="132" bestFit="1" customWidth="1"/>
    <col min="4359" max="4594" width="9.140625" style="132"/>
    <col min="4595" max="4595" width="0" style="132" hidden="1" customWidth="1"/>
    <col min="4596" max="4596" width="21.7109375" style="132" customWidth="1"/>
    <col min="4597" max="4597" width="48.140625" style="132" customWidth="1"/>
    <col min="4598" max="4598" width="29.7109375" style="132" customWidth="1"/>
    <col min="4599" max="4599" width="11.42578125" style="132" customWidth="1"/>
    <col min="4600" max="4600" width="7.5703125" style="132" customWidth="1"/>
    <col min="4601" max="4601" width="11.7109375" style="132" customWidth="1"/>
    <col min="4602" max="4602" width="7.140625" style="132" customWidth="1"/>
    <col min="4603" max="4603" width="0" style="132" hidden="1" customWidth="1"/>
    <col min="4604" max="4605" width="19.140625" style="132" customWidth="1"/>
    <col min="4606" max="4606" width="20.42578125" style="132" customWidth="1"/>
    <col min="4607" max="4607" width="20.85546875" style="132" customWidth="1"/>
    <col min="4608" max="4609" width="22" style="132" customWidth="1"/>
    <col min="4610" max="4610" width="0" style="132" hidden="1" customWidth="1"/>
    <col min="4611" max="4611" width="27.28515625" style="132" customWidth="1"/>
    <col min="4612" max="4612" width="18.140625" style="132" bestFit="1" customWidth="1"/>
    <col min="4613" max="4613" width="11.42578125" style="132" bestFit="1" customWidth="1"/>
    <col min="4614" max="4614" width="11.5703125" style="132" bestFit="1" customWidth="1"/>
    <col min="4615" max="4850" width="9.140625" style="132"/>
    <col min="4851" max="4851" width="0" style="132" hidden="1" customWidth="1"/>
    <col min="4852" max="4852" width="21.7109375" style="132" customWidth="1"/>
    <col min="4853" max="4853" width="48.140625" style="132" customWidth="1"/>
    <col min="4854" max="4854" width="29.7109375" style="132" customWidth="1"/>
    <col min="4855" max="4855" width="11.42578125" style="132" customWidth="1"/>
    <col min="4856" max="4856" width="7.5703125" style="132" customWidth="1"/>
    <col min="4857" max="4857" width="11.7109375" style="132" customWidth="1"/>
    <col min="4858" max="4858" width="7.140625" style="132" customWidth="1"/>
    <col min="4859" max="4859" width="0" style="132" hidden="1" customWidth="1"/>
    <col min="4860" max="4861" width="19.140625" style="132" customWidth="1"/>
    <col min="4862" max="4862" width="20.42578125" style="132" customWidth="1"/>
    <col min="4863" max="4863" width="20.85546875" style="132" customWidth="1"/>
    <col min="4864" max="4865" width="22" style="132" customWidth="1"/>
    <col min="4866" max="4866" width="0" style="132" hidden="1" customWidth="1"/>
    <col min="4867" max="4867" width="27.28515625" style="132" customWidth="1"/>
    <col min="4868" max="4868" width="18.140625" style="132" bestFit="1" customWidth="1"/>
    <col min="4869" max="4869" width="11.42578125" style="132" bestFit="1" customWidth="1"/>
    <col min="4870" max="4870" width="11.5703125" style="132" bestFit="1" customWidth="1"/>
    <col min="4871" max="5106" width="9.140625" style="132"/>
    <col min="5107" max="5107" width="0" style="132" hidden="1" customWidth="1"/>
    <col min="5108" max="5108" width="21.7109375" style="132" customWidth="1"/>
    <col min="5109" max="5109" width="48.140625" style="132" customWidth="1"/>
    <col min="5110" max="5110" width="29.7109375" style="132" customWidth="1"/>
    <col min="5111" max="5111" width="11.42578125" style="132" customWidth="1"/>
    <col min="5112" max="5112" width="7.5703125" style="132" customWidth="1"/>
    <col min="5113" max="5113" width="11.7109375" style="132" customWidth="1"/>
    <col min="5114" max="5114" width="7.140625" style="132" customWidth="1"/>
    <col min="5115" max="5115" width="0" style="132" hidden="1" customWidth="1"/>
    <col min="5116" max="5117" width="19.140625" style="132" customWidth="1"/>
    <col min="5118" max="5118" width="20.42578125" style="132" customWidth="1"/>
    <col min="5119" max="5119" width="20.85546875" style="132" customWidth="1"/>
    <col min="5120" max="5121" width="22" style="132" customWidth="1"/>
    <col min="5122" max="5122" width="0" style="132" hidden="1" customWidth="1"/>
    <col min="5123" max="5123" width="27.28515625" style="132" customWidth="1"/>
    <col min="5124" max="5124" width="18.140625" style="132" bestFit="1" customWidth="1"/>
    <col min="5125" max="5125" width="11.42578125" style="132" bestFit="1" customWidth="1"/>
    <col min="5126" max="5126" width="11.5703125" style="132" bestFit="1" customWidth="1"/>
    <col min="5127" max="5362" width="9.140625" style="132"/>
    <col min="5363" max="5363" width="0" style="132" hidden="1" customWidth="1"/>
    <col min="5364" max="5364" width="21.7109375" style="132" customWidth="1"/>
    <col min="5365" max="5365" width="48.140625" style="132" customWidth="1"/>
    <col min="5366" max="5366" width="29.7109375" style="132" customWidth="1"/>
    <col min="5367" max="5367" width="11.42578125" style="132" customWidth="1"/>
    <col min="5368" max="5368" width="7.5703125" style="132" customWidth="1"/>
    <col min="5369" max="5369" width="11.7109375" style="132" customWidth="1"/>
    <col min="5370" max="5370" width="7.140625" style="132" customWidth="1"/>
    <col min="5371" max="5371" width="0" style="132" hidden="1" customWidth="1"/>
    <col min="5372" max="5373" width="19.140625" style="132" customWidth="1"/>
    <col min="5374" max="5374" width="20.42578125" style="132" customWidth="1"/>
    <col min="5375" max="5375" width="20.85546875" style="132" customWidth="1"/>
    <col min="5376" max="5377" width="22" style="132" customWidth="1"/>
    <col min="5378" max="5378" width="0" style="132" hidden="1" customWidth="1"/>
    <col min="5379" max="5379" width="27.28515625" style="132" customWidth="1"/>
    <col min="5380" max="5380" width="18.140625" style="132" bestFit="1" customWidth="1"/>
    <col min="5381" max="5381" width="11.42578125" style="132" bestFit="1" customWidth="1"/>
    <col min="5382" max="5382" width="11.5703125" style="132" bestFit="1" customWidth="1"/>
    <col min="5383" max="5618" width="9.140625" style="132"/>
    <col min="5619" max="5619" width="0" style="132" hidden="1" customWidth="1"/>
    <col min="5620" max="5620" width="21.7109375" style="132" customWidth="1"/>
    <col min="5621" max="5621" width="48.140625" style="132" customWidth="1"/>
    <col min="5622" max="5622" width="29.7109375" style="132" customWidth="1"/>
    <col min="5623" max="5623" width="11.42578125" style="132" customWidth="1"/>
    <col min="5624" max="5624" width="7.5703125" style="132" customWidth="1"/>
    <col min="5625" max="5625" width="11.7109375" style="132" customWidth="1"/>
    <col min="5626" max="5626" width="7.140625" style="132" customWidth="1"/>
    <col min="5627" max="5627" width="0" style="132" hidden="1" customWidth="1"/>
    <col min="5628" max="5629" width="19.140625" style="132" customWidth="1"/>
    <col min="5630" max="5630" width="20.42578125" style="132" customWidth="1"/>
    <col min="5631" max="5631" width="20.85546875" style="132" customWidth="1"/>
    <col min="5632" max="5633" width="22" style="132" customWidth="1"/>
    <col min="5634" max="5634" width="0" style="132" hidden="1" customWidth="1"/>
    <col min="5635" max="5635" width="27.28515625" style="132" customWidth="1"/>
    <col min="5636" max="5636" width="18.140625" style="132" bestFit="1" customWidth="1"/>
    <col min="5637" max="5637" width="11.42578125" style="132" bestFit="1" customWidth="1"/>
    <col min="5638" max="5638" width="11.5703125" style="132" bestFit="1" customWidth="1"/>
    <col min="5639" max="5874" width="9.140625" style="132"/>
    <col min="5875" max="5875" width="0" style="132" hidden="1" customWidth="1"/>
    <col min="5876" max="5876" width="21.7109375" style="132" customWidth="1"/>
    <col min="5877" max="5877" width="48.140625" style="132" customWidth="1"/>
    <col min="5878" max="5878" width="29.7109375" style="132" customWidth="1"/>
    <col min="5879" max="5879" width="11.42578125" style="132" customWidth="1"/>
    <col min="5880" max="5880" width="7.5703125" style="132" customWidth="1"/>
    <col min="5881" max="5881" width="11.7109375" style="132" customWidth="1"/>
    <col min="5882" max="5882" width="7.140625" style="132" customWidth="1"/>
    <col min="5883" max="5883" width="0" style="132" hidden="1" customWidth="1"/>
    <col min="5884" max="5885" width="19.140625" style="132" customWidth="1"/>
    <col min="5886" max="5886" width="20.42578125" style="132" customWidth="1"/>
    <col min="5887" max="5887" width="20.85546875" style="132" customWidth="1"/>
    <col min="5888" max="5889" width="22" style="132" customWidth="1"/>
    <col min="5890" max="5890" width="0" style="132" hidden="1" customWidth="1"/>
    <col min="5891" max="5891" width="27.28515625" style="132" customWidth="1"/>
    <col min="5892" max="5892" width="18.140625" style="132" bestFit="1" customWidth="1"/>
    <col min="5893" max="5893" width="11.42578125" style="132" bestFit="1" customWidth="1"/>
    <col min="5894" max="5894" width="11.5703125" style="132" bestFit="1" customWidth="1"/>
    <col min="5895" max="6130" width="9.140625" style="132"/>
    <col min="6131" max="6131" width="0" style="132" hidden="1" customWidth="1"/>
    <col min="6132" max="6132" width="21.7109375" style="132" customWidth="1"/>
    <col min="6133" max="6133" width="48.140625" style="132" customWidth="1"/>
    <col min="6134" max="6134" width="29.7109375" style="132" customWidth="1"/>
    <col min="6135" max="6135" width="11.42578125" style="132" customWidth="1"/>
    <col min="6136" max="6136" width="7.5703125" style="132" customWidth="1"/>
    <col min="6137" max="6137" width="11.7109375" style="132" customWidth="1"/>
    <col min="6138" max="6138" width="7.140625" style="132" customWidth="1"/>
    <col min="6139" max="6139" width="0" style="132" hidden="1" customWidth="1"/>
    <col min="6140" max="6141" width="19.140625" style="132" customWidth="1"/>
    <col min="6142" max="6142" width="20.42578125" style="132" customWidth="1"/>
    <col min="6143" max="6143" width="20.85546875" style="132" customWidth="1"/>
    <col min="6144" max="6145" width="22" style="132" customWidth="1"/>
    <col min="6146" max="6146" width="0" style="132" hidden="1" customWidth="1"/>
    <col min="6147" max="6147" width="27.28515625" style="132" customWidth="1"/>
    <col min="6148" max="6148" width="18.140625" style="132" bestFit="1" customWidth="1"/>
    <col min="6149" max="6149" width="11.42578125" style="132" bestFit="1" customWidth="1"/>
    <col min="6150" max="6150" width="11.5703125" style="132" bestFit="1" customWidth="1"/>
    <col min="6151" max="6386" width="9.140625" style="132"/>
    <col min="6387" max="6387" width="0" style="132" hidden="1" customWidth="1"/>
    <col min="6388" max="6388" width="21.7109375" style="132" customWidth="1"/>
    <col min="6389" max="6389" width="48.140625" style="132" customWidth="1"/>
    <col min="6390" max="6390" width="29.7109375" style="132" customWidth="1"/>
    <col min="6391" max="6391" width="11.42578125" style="132" customWidth="1"/>
    <col min="6392" max="6392" width="7.5703125" style="132" customWidth="1"/>
    <col min="6393" max="6393" width="11.7109375" style="132" customWidth="1"/>
    <col min="6394" max="6394" width="7.140625" style="132" customWidth="1"/>
    <col min="6395" max="6395" width="0" style="132" hidden="1" customWidth="1"/>
    <col min="6396" max="6397" width="19.140625" style="132" customWidth="1"/>
    <col min="6398" max="6398" width="20.42578125" style="132" customWidth="1"/>
    <col min="6399" max="6399" width="20.85546875" style="132" customWidth="1"/>
    <col min="6400" max="6401" width="22" style="132" customWidth="1"/>
    <col min="6402" max="6402" width="0" style="132" hidden="1" customWidth="1"/>
    <col min="6403" max="6403" width="27.28515625" style="132" customWidth="1"/>
    <col min="6404" max="6404" width="18.140625" style="132" bestFit="1" customWidth="1"/>
    <col min="6405" max="6405" width="11.42578125" style="132" bestFit="1" customWidth="1"/>
    <col min="6406" max="6406" width="11.5703125" style="132" bestFit="1" customWidth="1"/>
    <col min="6407" max="6642" width="9.140625" style="132"/>
    <col min="6643" max="6643" width="0" style="132" hidden="1" customWidth="1"/>
    <col min="6644" max="6644" width="21.7109375" style="132" customWidth="1"/>
    <col min="6645" max="6645" width="48.140625" style="132" customWidth="1"/>
    <col min="6646" max="6646" width="29.7109375" style="132" customWidth="1"/>
    <col min="6647" max="6647" width="11.42578125" style="132" customWidth="1"/>
    <col min="6648" max="6648" width="7.5703125" style="132" customWidth="1"/>
    <col min="6649" max="6649" width="11.7109375" style="132" customWidth="1"/>
    <col min="6650" max="6650" width="7.140625" style="132" customWidth="1"/>
    <col min="6651" max="6651" width="0" style="132" hidden="1" customWidth="1"/>
    <col min="6652" max="6653" width="19.140625" style="132" customWidth="1"/>
    <col min="6654" max="6654" width="20.42578125" style="132" customWidth="1"/>
    <col min="6655" max="6655" width="20.85546875" style="132" customWidth="1"/>
    <col min="6656" max="6657" width="22" style="132" customWidth="1"/>
    <col min="6658" max="6658" width="0" style="132" hidden="1" customWidth="1"/>
    <col min="6659" max="6659" width="27.28515625" style="132" customWidth="1"/>
    <col min="6660" max="6660" width="18.140625" style="132" bestFit="1" customWidth="1"/>
    <col min="6661" max="6661" width="11.42578125" style="132" bestFit="1" customWidth="1"/>
    <col min="6662" max="6662" width="11.5703125" style="132" bestFit="1" customWidth="1"/>
    <col min="6663" max="6898" width="9.140625" style="132"/>
    <col min="6899" max="6899" width="0" style="132" hidden="1" customWidth="1"/>
    <col min="6900" max="6900" width="21.7109375" style="132" customWidth="1"/>
    <col min="6901" max="6901" width="48.140625" style="132" customWidth="1"/>
    <col min="6902" max="6902" width="29.7109375" style="132" customWidth="1"/>
    <col min="6903" max="6903" width="11.42578125" style="132" customWidth="1"/>
    <col min="6904" max="6904" width="7.5703125" style="132" customWidth="1"/>
    <col min="6905" max="6905" width="11.7109375" style="132" customWidth="1"/>
    <col min="6906" max="6906" width="7.140625" style="132" customWidth="1"/>
    <col min="6907" max="6907" width="0" style="132" hidden="1" customWidth="1"/>
    <col min="6908" max="6909" width="19.140625" style="132" customWidth="1"/>
    <col min="6910" max="6910" width="20.42578125" style="132" customWidth="1"/>
    <col min="6911" max="6911" width="20.85546875" style="132" customWidth="1"/>
    <col min="6912" max="6913" width="22" style="132" customWidth="1"/>
    <col min="6914" max="6914" width="0" style="132" hidden="1" customWidth="1"/>
    <col min="6915" max="6915" width="27.28515625" style="132" customWidth="1"/>
    <col min="6916" max="6916" width="18.140625" style="132" bestFit="1" customWidth="1"/>
    <col min="6917" max="6917" width="11.42578125" style="132" bestFit="1" customWidth="1"/>
    <col min="6918" max="6918" width="11.5703125" style="132" bestFit="1" customWidth="1"/>
    <col min="6919" max="7154" width="9.140625" style="132"/>
    <col min="7155" max="7155" width="0" style="132" hidden="1" customWidth="1"/>
    <col min="7156" max="7156" width="21.7109375" style="132" customWidth="1"/>
    <col min="7157" max="7157" width="48.140625" style="132" customWidth="1"/>
    <col min="7158" max="7158" width="29.7109375" style="132" customWidth="1"/>
    <col min="7159" max="7159" width="11.42578125" style="132" customWidth="1"/>
    <col min="7160" max="7160" width="7.5703125" style="132" customWidth="1"/>
    <col min="7161" max="7161" width="11.7109375" style="132" customWidth="1"/>
    <col min="7162" max="7162" width="7.140625" style="132" customWidth="1"/>
    <col min="7163" max="7163" width="0" style="132" hidden="1" customWidth="1"/>
    <col min="7164" max="7165" width="19.140625" style="132" customWidth="1"/>
    <col min="7166" max="7166" width="20.42578125" style="132" customWidth="1"/>
    <col min="7167" max="7167" width="20.85546875" style="132" customWidth="1"/>
    <col min="7168" max="7169" width="22" style="132" customWidth="1"/>
    <col min="7170" max="7170" width="0" style="132" hidden="1" customWidth="1"/>
    <col min="7171" max="7171" width="27.28515625" style="132" customWidth="1"/>
    <col min="7172" max="7172" width="18.140625" style="132" bestFit="1" customWidth="1"/>
    <col min="7173" max="7173" width="11.42578125" style="132" bestFit="1" customWidth="1"/>
    <col min="7174" max="7174" width="11.5703125" style="132" bestFit="1" customWidth="1"/>
    <col min="7175" max="7410" width="9.140625" style="132"/>
    <col min="7411" max="7411" width="0" style="132" hidden="1" customWidth="1"/>
    <col min="7412" max="7412" width="21.7109375" style="132" customWidth="1"/>
    <col min="7413" max="7413" width="48.140625" style="132" customWidth="1"/>
    <col min="7414" max="7414" width="29.7109375" style="132" customWidth="1"/>
    <col min="7415" max="7415" width="11.42578125" style="132" customWidth="1"/>
    <col min="7416" max="7416" width="7.5703125" style="132" customWidth="1"/>
    <col min="7417" max="7417" width="11.7109375" style="132" customWidth="1"/>
    <col min="7418" max="7418" width="7.140625" style="132" customWidth="1"/>
    <col min="7419" max="7419" width="0" style="132" hidden="1" customWidth="1"/>
    <col min="7420" max="7421" width="19.140625" style="132" customWidth="1"/>
    <col min="7422" max="7422" width="20.42578125" style="132" customWidth="1"/>
    <col min="7423" max="7423" width="20.85546875" style="132" customWidth="1"/>
    <col min="7424" max="7425" width="22" style="132" customWidth="1"/>
    <col min="7426" max="7426" width="0" style="132" hidden="1" customWidth="1"/>
    <col min="7427" max="7427" width="27.28515625" style="132" customWidth="1"/>
    <col min="7428" max="7428" width="18.140625" style="132" bestFit="1" customWidth="1"/>
    <col min="7429" max="7429" width="11.42578125" style="132" bestFit="1" customWidth="1"/>
    <col min="7430" max="7430" width="11.5703125" style="132" bestFit="1" customWidth="1"/>
    <col min="7431" max="7666" width="9.140625" style="132"/>
    <col min="7667" max="7667" width="0" style="132" hidden="1" customWidth="1"/>
    <col min="7668" max="7668" width="21.7109375" style="132" customWidth="1"/>
    <col min="7669" max="7669" width="48.140625" style="132" customWidth="1"/>
    <col min="7670" max="7670" width="29.7109375" style="132" customWidth="1"/>
    <col min="7671" max="7671" width="11.42578125" style="132" customWidth="1"/>
    <col min="7672" max="7672" width="7.5703125" style="132" customWidth="1"/>
    <col min="7673" max="7673" width="11.7109375" style="132" customWidth="1"/>
    <col min="7674" max="7674" width="7.140625" style="132" customWidth="1"/>
    <col min="7675" max="7675" width="0" style="132" hidden="1" customWidth="1"/>
    <col min="7676" max="7677" width="19.140625" style="132" customWidth="1"/>
    <col min="7678" max="7678" width="20.42578125" style="132" customWidth="1"/>
    <col min="7679" max="7679" width="20.85546875" style="132" customWidth="1"/>
    <col min="7680" max="7681" width="22" style="132" customWidth="1"/>
    <col min="7682" max="7682" width="0" style="132" hidden="1" customWidth="1"/>
    <col min="7683" max="7683" width="27.28515625" style="132" customWidth="1"/>
    <col min="7684" max="7684" width="18.140625" style="132" bestFit="1" customWidth="1"/>
    <col min="7685" max="7685" width="11.42578125" style="132" bestFit="1" customWidth="1"/>
    <col min="7686" max="7686" width="11.5703125" style="132" bestFit="1" customWidth="1"/>
    <col min="7687" max="7922" width="9.140625" style="132"/>
    <col min="7923" max="7923" width="0" style="132" hidden="1" customWidth="1"/>
    <col min="7924" max="7924" width="21.7109375" style="132" customWidth="1"/>
    <col min="7925" max="7925" width="48.140625" style="132" customWidth="1"/>
    <col min="7926" max="7926" width="29.7109375" style="132" customWidth="1"/>
    <col min="7927" max="7927" width="11.42578125" style="132" customWidth="1"/>
    <col min="7928" max="7928" width="7.5703125" style="132" customWidth="1"/>
    <col min="7929" max="7929" width="11.7109375" style="132" customWidth="1"/>
    <col min="7930" max="7930" width="7.140625" style="132" customWidth="1"/>
    <col min="7931" max="7931" width="0" style="132" hidden="1" customWidth="1"/>
    <col min="7932" max="7933" width="19.140625" style="132" customWidth="1"/>
    <col min="7934" max="7934" width="20.42578125" style="132" customWidth="1"/>
    <col min="7935" max="7935" width="20.85546875" style="132" customWidth="1"/>
    <col min="7936" max="7937" width="22" style="132" customWidth="1"/>
    <col min="7938" max="7938" width="0" style="132" hidden="1" customWidth="1"/>
    <col min="7939" max="7939" width="27.28515625" style="132" customWidth="1"/>
    <col min="7940" max="7940" width="18.140625" style="132" bestFit="1" customWidth="1"/>
    <col min="7941" max="7941" width="11.42578125" style="132" bestFit="1" customWidth="1"/>
    <col min="7942" max="7942" width="11.5703125" style="132" bestFit="1" customWidth="1"/>
    <col min="7943" max="8178" width="9.140625" style="132"/>
    <col min="8179" max="8179" width="0" style="132" hidden="1" customWidth="1"/>
    <col min="8180" max="8180" width="21.7109375" style="132" customWidth="1"/>
    <col min="8181" max="8181" width="48.140625" style="132" customWidth="1"/>
    <col min="8182" max="8182" width="29.7109375" style="132" customWidth="1"/>
    <col min="8183" max="8183" width="11.42578125" style="132" customWidth="1"/>
    <col min="8184" max="8184" width="7.5703125" style="132" customWidth="1"/>
    <col min="8185" max="8185" width="11.7109375" style="132" customWidth="1"/>
    <col min="8186" max="8186" width="7.140625" style="132" customWidth="1"/>
    <col min="8187" max="8187" width="0" style="132" hidden="1" customWidth="1"/>
    <col min="8188" max="8189" width="19.140625" style="132" customWidth="1"/>
    <col min="8190" max="8190" width="20.42578125" style="132" customWidth="1"/>
    <col min="8191" max="8191" width="20.85546875" style="132" customWidth="1"/>
    <col min="8192" max="8193" width="22" style="132" customWidth="1"/>
    <col min="8194" max="8194" width="0" style="132" hidden="1" customWidth="1"/>
    <col min="8195" max="8195" width="27.28515625" style="132" customWidth="1"/>
    <col min="8196" max="8196" width="18.140625" style="132" bestFit="1" customWidth="1"/>
    <col min="8197" max="8197" width="11.42578125" style="132" bestFit="1" customWidth="1"/>
    <col min="8198" max="8198" width="11.5703125" style="132" bestFit="1" customWidth="1"/>
    <col min="8199" max="8434" width="9.140625" style="132"/>
    <col min="8435" max="8435" width="0" style="132" hidden="1" customWidth="1"/>
    <col min="8436" max="8436" width="21.7109375" style="132" customWidth="1"/>
    <col min="8437" max="8437" width="48.140625" style="132" customWidth="1"/>
    <col min="8438" max="8438" width="29.7109375" style="132" customWidth="1"/>
    <col min="8439" max="8439" width="11.42578125" style="132" customWidth="1"/>
    <col min="8440" max="8440" width="7.5703125" style="132" customWidth="1"/>
    <col min="8441" max="8441" width="11.7109375" style="132" customWidth="1"/>
    <col min="8442" max="8442" width="7.140625" style="132" customWidth="1"/>
    <col min="8443" max="8443" width="0" style="132" hidden="1" customWidth="1"/>
    <col min="8444" max="8445" width="19.140625" style="132" customWidth="1"/>
    <col min="8446" max="8446" width="20.42578125" style="132" customWidth="1"/>
    <col min="8447" max="8447" width="20.85546875" style="132" customWidth="1"/>
    <col min="8448" max="8449" width="22" style="132" customWidth="1"/>
    <col min="8450" max="8450" width="0" style="132" hidden="1" customWidth="1"/>
    <col min="8451" max="8451" width="27.28515625" style="132" customWidth="1"/>
    <col min="8452" max="8452" width="18.140625" style="132" bestFit="1" customWidth="1"/>
    <col min="8453" max="8453" width="11.42578125" style="132" bestFit="1" customWidth="1"/>
    <col min="8454" max="8454" width="11.5703125" style="132" bestFit="1" customWidth="1"/>
    <col min="8455" max="8690" width="9.140625" style="132"/>
    <col min="8691" max="8691" width="0" style="132" hidden="1" customWidth="1"/>
    <col min="8692" max="8692" width="21.7109375" style="132" customWidth="1"/>
    <col min="8693" max="8693" width="48.140625" style="132" customWidth="1"/>
    <col min="8694" max="8694" width="29.7109375" style="132" customWidth="1"/>
    <col min="8695" max="8695" width="11.42578125" style="132" customWidth="1"/>
    <col min="8696" max="8696" width="7.5703125" style="132" customWidth="1"/>
    <col min="8697" max="8697" width="11.7109375" style="132" customWidth="1"/>
    <col min="8698" max="8698" width="7.140625" style="132" customWidth="1"/>
    <col min="8699" max="8699" width="0" style="132" hidden="1" customWidth="1"/>
    <col min="8700" max="8701" width="19.140625" style="132" customWidth="1"/>
    <col min="8702" max="8702" width="20.42578125" style="132" customWidth="1"/>
    <col min="8703" max="8703" width="20.85546875" style="132" customWidth="1"/>
    <col min="8704" max="8705" width="22" style="132" customWidth="1"/>
    <col min="8706" max="8706" width="0" style="132" hidden="1" customWidth="1"/>
    <col min="8707" max="8707" width="27.28515625" style="132" customWidth="1"/>
    <col min="8708" max="8708" width="18.140625" style="132" bestFit="1" customWidth="1"/>
    <col min="8709" max="8709" width="11.42578125" style="132" bestFit="1" customWidth="1"/>
    <col min="8710" max="8710" width="11.5703125" style="132" bestFit="1" customWidth="1"/>
    <col min="8711" max="8946" width="9.140625" style="132"/>
    <col min="8947" max="8947" width="0" style="132" hidden="1" customWidth="1"/>
    <col min="8948" max="8948" width="21.7109375" style="132" customWidth="1"/>
    <col min="8949" max="8949" width="48.140625" style="132" customWidth="1"/>
    <col min="8950" max="8950" width="29.7109375" style="132" customWidth="1"/>
    <col min="8951" max="8951" width="11.42578125" style="132" customWidth="1"/>
    <col min="8952" max="8952" width="7.5703125" style="132" customWidth="1"/>
    <col min="8953" max="8953" width="11.7109375" style="132" customWidth="1"/>
    <col min="8954" max="8954" width="7.140625" style="132" customWidth="1"/>
    <col min="8955" max="8955" width="0" style="132" hidden="1" customWidth="1"/>
    <col min="8956" max="8957" width="19.140625" style="132" customWidth="1"/>
    <col min="8958" max="8958" width="20.42578125" style="132" customWidth="1"/>
    <col min="8959" max="8959" width="20.85546875" style="132" customWidth="1"/>
    <col min="8960" max="8961" width="22" style="132" customWidth="1"/>
    <col min="8962" max="8962" width="0" style="132" hidden="1" customWidth="1"/>
    <col min="8963" max="8963" width="27.28515625" style="132" customWidth="1"/>
    <col min="8964" max="8964" width="18.140625" style="132" bestFit="1" customWidth="1"/>
    <col min="8965" max="8965" width="11.42578125" style="132" bestFit="1" customWidth="1"/>
    <col min="8966" max="8966" width="11.5703125" style="132" bestFit="1" customWidth="1"/>
    <col min="8967" max="9202" width="9.140625" style="132"/>
    <col min="9203" max="9203" width="0" style="132" hidden="1" customWidth="1"/>
    <col min="9204" max="9204" width="21.7109375" style="132" customWidth="1"/>
    <col min="9205" max="9205" width="48.140625" style="132" customWidth="1"/>
    <col min="9206" max="9206" width="29.7109375" style="132" customWidth="1"/>
    <col min="9207" max="9207" width="11.42578125" style="132" customWidth="1"/>
    <col min="9208" max="9208" width="7.5703125" style="132" customWidth="1"/>
    <col min="9209" max="9209" width="11.7109375" style="132" customWidth="1"/>
    <col min="9210" max="9210" width="7.140625" style="132" customWidth="1"/>
    <col min="9211" max="9211" width="0" style="132" hidden="1" customWidth="1"/>
    <col min="9212" max="9213" width="19.140625" style="132" customWidth="1"/>
    <col min="9214" max="9214" width="20.42578125" style="132" customWidth="1"/>
    <col min="9215" max="9215" width="20.85546875" style="132" customWidth="1"/>
    <col min="9216" max="9217" width="22" style="132" customWidth="1"/>
    <col min="9218" max="9218" width="0" style="132" hidden="1" customWidth="1"/>
    <col min="9219" max="9219" width="27.28515625" style="132" customWidth="1"/>
    <col min="9220" max="9220" width="18.140625" style="132" bestFit="1" customWidth="1"/>
    <col min="9221" max="9221" width="11.42578125" style="132" bestFit="1" customWidth="1"/>
    <col min="9222" max="9222" width="11.5703125" style="132" bestFit="1" customWidth="1"/>
    <col min="9223" max="9458" width="9.140625" style="132"/>
    <col min="9459" max="9459" width="0" style="132" hidden="1" customWidth="1"/>
    <col min="9460" max="9460" width="21.7109375" style="132" customWidth="1"/>
    <col min="9461" max="9461" width="48.140625" style="132" customWidth="1"/>
    <col min="9462" max="9462" width="29.7109375" style="132" customWidth="1"/>
    <col min="9463" max="9463" width="11.42578125" style="132" customWidth="1"/>
    <col min="9464" max="9464" width="7.5703125" style="132" customWidth="1"/>
    <col min="9465" max="9465" width="11.7109375" style="132" customWidth="1"/>
    <col min="9466" max="9466" width="7.140625" style="132" customWidth="1"/>
    <col min="9467" max="9467" width="0" style="132" hidden="1" customWidth="1"/>
    <col min="9468" max="9469" width="19.140625" style="132" customWidth="1"/>
    <col min="9470" max="9470" width="20.42578125" style="132" customWidth="1"/>
    <col min="9471" max="9471" width="20.85546875" style="132" customWidth="1"/>
    <col min="9472" max="9473" width="22" style="132" customWidth="1"/>
    <col min="9474" max="9474" width="0" style="132" hidden="1" customWidth="1"/>
    <col min="9475" max="9475" width="27.28515625" style="132" customWidth="1"/>
    <col min="9476" max="9476" width="18.140625" style="132" bestFit="1" customWidth="1"/>
    <col min="9477" max="9477" width="11.42578125" style="132" bestFit="1" customWidth="1"/>
    <col min="9478" max="9478" width="11.5703125" style="132" bestFit="1" customWidth="1"/>
    <col min="9479" max="9714" width="9.140625" style="132"/>
    <col min="9715" max="9715" width="0" style="132" hidden="1" customWidth="1"/>
    <col min="9716" max="9716" width="21.7109375" style="132" customWidth="1"/>
    <col min="9717" max="9717" width="48.140625" style="132" customWidth="1"/>
    <col min="9718" max="9718" width="29.7109375" style="132" customWidth="1"/>
    <col min="9719" max="9719" width="11.42578125" style="132" customWidth="1"/>
    <col min="9720" max="9720" width="7.5703125" style="132" customWidth="1"/>
    <col min="9721" max="9721" width="11.7109375" style="132" customWidth="1"/>
    <col min="9722" max="9722" width="7.140625" style="132" customWidth="1"/>
    <col min="9723" max="9723" width="0" style="132" hidden="1" customWidth="1"/>
    <col min="9724" max="9725" width="19.140625" style="132" customWidth="1"/>
    <col min="9726" max="9726" width="20.42578125" style="132" customWidth="1"/>
    <col min="9727" max="9727" width="20.85546875" style="132" customWidth="1"/>
    <col min="9728" max="9729" width="22" style="132" customWidth="1"/>
    <col min="9730" max="9730" width="0" style="132" hidden="1" customWidth="1"/>
    <col min="9731" max="9731" width="27.28515625" style="132" customWidth="1"/>
    <col min="9732" max="9732" width="18.140625" style="132" bestFit="1" customWidth="1"/>
    <col min="9733" max="9733" width="11.42578125" style="132" bestFit="1" customWidth="1"/>
    <col min="9734" max="9734" width="11.5703125" style="132" bestFit="1" customWidth="1"/>
    <col min="9735" max="9970" width="9.140625" style="132"/>
    <col min="9971" max="9971" width="0" style="132" hidden="1" customWidth="1"/>
    <col min="9972" max="9972" width="21.7109375" style="132" customWidth="1"/>
    <col min="9973" max="9973" width="48.140625" style="132" customWidth="1"/>
    <col min="9974" max="9974" width="29.7109375" style="132" customWidth="1"/>
    <col min="9975" max="9975" width="11.42578125" style="132" customWidth="1"/>
    <col min="9976" max="9976" width="7.5703125" style="132" customWidth="1"/>
    <col min="9977" max="9977" width="11.7109375" style="132" customWidth="1"/>
    <col min="9978" max="9978" width="7.140625" style="132" customWidth="1"/>
    <col min="9979" max="9979" width="0" style="132" hidden="1" customWidth="1"/>
    <col min="9980" max="9981" width="19.140625" style="132" customWidth="1"/>
    <col min="9982" max="9982" width="20.42578125" style="132" customWidth="1"/>
    <col min="9983" max="9983" width="20.85546875" style="132" customWidth="1"/>
    <col min="9984" max="9985" width="22" style="132" customWidth="1"/>
    <col min="9986" max="9986" width="0" style="132" hidden="1" customWidth="1"/>
    <col min="9987" max="9987" width="27.28515625" style="132" customWidth="1"/>
    <col min="9988" max="9988" width="18.140625" style="132" bestFit="1" customWidth="1"/>
    <col min="9989" max="9989" width="11.42578125" style="132" bestFit="1" customWidth="1"/>
    <col min="9990" max="9990" width="11.5703125" style="132" bestFit="1" customWidth="1"/>
    <col min="9991" max="10226" width="9.140625" style="132"/>
    <col min="10227" max="10227" width="0" style="132" hidden="1" customWidth="1"/>
    <col min="10228" max="10228" width="21.7109375" style="132" customWidth="1"/>
    <col min="10229" max="10229" width="48.140625" style="132" customWidth="1"/>
    <col min="10230" max="10230" width="29.7109375" style="132" customWidth="1"/>
    <col min="10231" max="10231" width="11.42578125" style="132" customWidth="1"/>
    <col min="10232" max="10232" width="7.5703125" style="132" customWidth="1"/>
    <col min="10233" max="10233" width="11.7109375" style="132" customWidth="1"/>
    <col min="10234" max="10234" width="7.140625" style="132" customWidth="1"/>
    <col min="10235" max="10235" width="0" style="132" hidden="1" customWidth="1"/>
    <col min="10236" max="10237" width="19.140625" style="132" customWidth="1"/>
    <col min="10238" max="10238" width="20.42578125" style="132" customWidth="1"/>
    <col min="10239" max="10239" width="20.85546875" style="132" customWidth="1"/>
    <col min="10240" max="10241" width="22" style="132" customWidth="1"/>
    <col min="10242" max="10242" width="0" style="132" hidden="1" customWidth="1"/>
    <col min="10243" max="10243" width="27.28515625" style="132" customWidth="1"/>
    <col min="10244" max="10244" width="18.140625" style="132" bestFit="1" customWidth="1"/>
    <col min="10245" max="10245" width="11.42578125" style="132" bestFit="1" customWidth="1"/>
    <col min="10246" max="10246" width="11.5703125" style="132" bestFit="1" customWidth="1"/>
    <col min="10247" max="10482" width="9.140625" style="132"/>
    <col min="10483" max="10483" width="0" style="132" hidden="1" customWidth="1"/>
    <col min="10484" max="10484" width="21.7109375" style="132" customWidth="1"/>
    <col min="10485" max="10485" width="48.140625" style="132" customWidth="1"/>
    <col min="10486" max="10486" width="29.7109375" style="132" customWidth="1"/>
    <col min="10487" max="10487" width="11.42578125" style="132" customWidth="1"/>
    <col min="10488" max="10488" width="7.5703125" style="132" customWidth="1"/>
    <col min="10489" max="10489" width="11.7109375" style="132" customWidth="1"/>
    <col min="10490" max="10490" width="7.140625" style="132" customWidth="1"/>
    <col min="10491" max="10491" width="0" style="132" hidden="1" customWidth="1"/>
    <col min="10492" max="10493" width="19.140625" style="132" customWidth="1"/>
    <col min="10494" max="10494" width="20.42578125" style="132" customWidth="1"/>
    <col min="10495" max="10495" width="20.85546875" style="132" customWidth="1"/>
    <col min="10496" max="10497" width="22" style="132" customWidth="1"/>
    <col min="10498" max="10498" width="0" style="132" hidden="1" customWidth="1"/>
    <col min="10499" max="10499" width="27.28515625" style="132" customWidth="1"/>
    <col min="10500" max="10500" width="18.140625" style="132" bestFit="1" customWidth="1"/>
    <col min="10501" max="10501" width="11.42578125" style="132" bestFit="1" customWidth="1"/>
    <col min="10502" max="10502" width="11.5703125" style="132" bestFit="1" customWidth="1"/>
    <col min="10503" max="10738" width="9.140625" style="132"/>
    <col min="10739" max="10739" width="0" style="132" hidden="1" customWidth="1"/>
    <col min="10740" max="10740" width="21.7109375" style="132" customWidth="1"/>
    <col min="10741" max="10741" width="48.140625" style="132" customWidth="1"/>
    <col min="10742" max="10742" width="29.7109375" style="132" customWidth="1"/>
    <col min="10743" max="10743" width="11.42578125" style="132" customWidth="1"/>
    <col min="10744" max="10744" width="7.5703125" style="132" customWidth="1"/>
    <col min="10745" max="10745" width="11.7109375" style="132" customWidth="1"/>
    <col min="10746" max="10746" width="7.140625" style="132" customWidth="1"/>
    <col min="10747" max="10747" width="0" style="132" hidden="1" customWidth="1"/>
    <col min="10748" max="10749" width="19.140625" style="132" customWidth="1"/>
    <col min="10750" max="10750" width="20.42578125" style="132" customWidth="1"/>
    <col min="10751" max="10751" width="20.85546875" style="132" customWidth="1"/>
    <col min="10752" max="10753" width="22" style="132" customWidth="1"/>
    <col min="10754" max="10754" width="0" style="132" hidden="1" customWidth="1"/>
    <col min="10755" max="10755" width="27.28515625" style="132" customWidth="1"/>
    <col min="10756" max="10756" width="18.140625" style="132" bestFit="1" customWidth="1"/>
    <col min="10757" max="10757" width="11.42578125" style="132" bestFit="1" customWidth="1"/>
    <col min="10758" max="10758" width="11.5703125" style="132" bestFit="1" customWidth="1"/>
    <col min="10759" max="10994" width="9.140625" style="132"/>
    <col min="10995" max="10995" width="0" style="132" hidden="1" customWidth="1"/>
    <col min="10996" max="10996" width="21.7109375" style="132" customWidth="1"/>
    <col min="10997" max="10997" width="48.140625" style="132" customWidth="1"/>
    <col min="10998" max="10998" width="29.7109375" style="132" customWidth="1"/>
    <col min="10999" max="10999" width="11.42578125" style="132" customWidth="1"/>
    <col min="11000" max="11000" width="7.5703125" style="132" customWidth="1"/>
    <col min="11001" max="11001" width="11.7109375" style="132" customWidth="1"/>
    <col min="11002" max="11002" width="7.140625" style="132" customWidth="1"/>
    <col min="11003" max="11003" width="0" style="132" hidden="1" customWidth="1"/>
    <col min="11004" max="11005" width="19.140625" style="132" customWidth="1"/>
    <col min="11006" max="11006" width="20.42578125" style="132" customWidth="1"/>
    <col min="11007" max="11007" width="20.85546875" style="132" customWidth="1"/>
    <col min="11008" max="11009" width="22" style="132" customWidth="1"/>
    <col min="11010" max="11010" width="0" style="132" hidden="1" customWidth="1"/>
    <col min="11011" max="11011" width="27.28515625" style="132" customWidth="1"/>
    <col min="11012" max="11012" width="18.140625" style="132" bestFit="1" customWidth="1"/>
    <col min="11013" max="11013" width="11.42578125" style="132" bestFit="1" customWidth="1"/>
    <col min="11014" max="11014" width="11.5703125" style="132" bestFit="1" customWidth="1"/>
    <col min="11015" max="11250" width="9.140625" style="132"/>
    <col min="11251" max="11251" width="0" style="132" hidden="1" customWidth="1"/>
    <col min="11252" max="11252" width="21.7109375" style="132" customWidth="1"/>
    <col min="11253" max="11253" width="48.140625" style="132" customWidth="1"/>
    <col min="11254" max="11254" width="29.7109375" style="132" customWidth="1"/>
    <col min="11255" max="11255" width="11.42578125" style="132" customWidth="1"/>
    <col min="11256" max="11256" width="7.5703125" style="132" customWidth="1"/>
    <col min="11257" max="11257" width="11.7109375" style="132" customWidth="1"/>
    <col min="11258" max="11258" width="7.140625" style="132" customWidth="1"/>
    <col min="11259" max="11259" width="0" style="132" hidden="1" customWidth="1"/>
    <col min="11260" max="11261" width="19.140625" style="132" customWidth="1"/>
    <col min="11262" max="11262" width="20.42578125" style="132" customWidth="1"/>
    <col min="11263" max="11263" width="20.85546875" style="132" customWidth="1"/>
    <col min="11264" max="11265" width="22" style="132" customWidth="1"/>
    <col min="11266" max="11266" width="0" style="132" hidden="1" customWidth="1"/>
    <col min="11267" max="11267" width="27.28515625" style="132" customWidth="1"/>
    <col min="11268" max="11268" width="18.140625" style="132" bestFit="1" customWidth="1"/>
    <col min="11269" max="11269" width="11.42578125" style="132" bestFit="1" customWidth="1"/>
    <col min="11270" max="11270" width="11.5703125" style="132" bestFit="1" customWidth="1"/>
    <col min="11271" max="11506" width="9.140625" style="132"/>
    <col min="11507" max="11507" width="0" style="132" hidden="1" customWidth="1"/>
    <col min="11508" max="11508" width="21.7109375" style="132" customWidth="1"/>
    <col min="11509" max="11509" width="48.140625" style="132" customWidth="1"/>
    <col min="11510" max="11510" width="29.7109375" style="132" customWidth="1"/>
    <col min="11511" max="11511" width="11.42578125" style="132" customWidth="1"/>
    <col min="11512" max="11512" width="7.5703125" style="132" customWidth="1"/>
    <col min="11513" max="11513" width="11.7109375" style="132" customWidth="1"/>
    <col min="11514" max="11514" width="7.140625" style="132" customWidth="1"/>
    <col min="11515" max="11515" width="0" style="132" hidden="1" customWidth="1"/>
    <col min="11516" max="11517" width="19.140625" style="132" customWidth="1"/>
    <col min="11518" max="11518" width="20.42578125" style="132" customWidth="1"/>
    <col min="11519" max="11519" width="20.85546875" style="132" customWidth="1"/>
    <col min="11520" max="11521" width="22" style="132" customWidth="1"/>
    <col min="11522" max="11522" width="0" style="132" hidden="1" customWidth="1"/>
    <col min="11523" max="11523" width="27.28515625" style="132" customWidth="1"/>
    <col min="11524" max="11524" width="18.140625" style="132" bestFit="1" customWidth="1"/>
    <col min="11525" max="11525" width="11.42578125" style="132" bestFit="1" customWidth="1"/>
    <col min="11526" max="11526" width="11.5703125" style="132" bestFit="1" customWidth="1"/>
    <col min="11527" max="11762" width="9.140625" style="132"/>
    <col min="11763" max="11763" width="0" style="132" hidden="1" customWidth="1"/>
    <col min="11764" max="11764" width="21.7109375" style="132" customWidth="1"/>
    <col min="11765" max="11765" width="48.140625" style="132" customWidth="1"/>
    <col min="11766" max="11766" width="29.7109375" style="132" customWidth="1"/>
    <col min="11767" max="11767" width="11.42578125" style="132" customWidth="1"/>
    <col min="11768" max="11768" width="7.5703125" style="132" customWidth="1"/>
    <col min="11769" max="11769" width="11.7109375" style="132" customWidth="1"/>
    <col min="11770" max="11770" width="7.140625" style="132" customWidth="1"/>
    <col min="11771" max="11771" width="0" style="132" hidden="1" customWidth="1"/>
    <col min="11772" max="11773" width="19.140625" style="132" customWidth="1"/>
    <col min="11774" max="11774" width="20.42578125" style="132" customWidth="1"/>
    <col min="11775" max="11775" width="20.85546875" style="132" customWidth="1"/>
    <col min="11776" max="11777" width="22" style="132" customWidth="1"/>
    <col min="11778" max="11778" width="0" style="132" hidden="1" customWidth="1"/>
    <col min="11779" max="11779" width="27.28515625" style="132" customWidth="1"/>
    <col min="11780" max="11780" width="18.140625" style="132" bestFit="1" customWidth="1"/>
    <col min="11781" max="11781" width="11.42578125" style="132" bestFit="1" customWidth="1"/>
    <col min="11782" max="11782" width="11.5703125" style="132" bestFit="1" customWidth="1"/>
    <col min="11783" max="12018" width="9.140625" style="132"/>
    <col min="12019" max="12019" width="0" style="132" hidden="1" customWidth="1"/>
    <col min="12020" max="12020" width="21.7109375" style="132" customWidth="1"/>
    <col min="12021" max="12021" width="48.140625" style="132" customWidth="1"/>
    <col min="12022" max="12022" width="29.7109375" style="132" customWidth="1"/>
    <col min="12023" max="12023" width="11.42578125" style="132" customWidth="1"/>
    <col min="12024" max="12024" width="7.5703125" style="132" customWidth="1"/>
    <col min="12025" max="12025" width="11.7109375" style="132" customWidth="1"/>
    <col min="12026" max="12026" width="7.140625" style="132" customWidth="1"/>
    <col min="12027" max="12027" width="0" style="132" hidden="1" customWidth="1"/>
    <col min="12028" max="12029" width="19.140625" style="132" customWidth="1"/>
    <col min="12030" max="12030" width="20.42578125" style="132" customWidth="1"/>
    <col min="12031" max="12031" width="20.85546875" style="132" customWidth="1"/>
    <col min="12032" max="12033" width="22" style="132" customWidth="1"/>
    <col min="12034" max="12034" width="0" style="132" hidden="1" customWidth="1"/>
    <col min="12035" max="12035" width="27.28515625" style="132" customWidth="1"/>
    <col min="12036" max="12036" width="18.140625" style="132" bestFit="1" customWidth="1"/>
    <col min="12037" max="12037" width="11.42578125" style="132" bestFit="1" customWidth="1"/>
    <col min="12038" max="12038" width="11.5703125" style="132" bestFit="1" customWidth="1"/>
    <col min="12039" max="12274" width="9.140625" style="132"/>
    <col min="12275" max="12275" width="0" style="132" hidden="1" customWidth="1"/>
    <col min="12276" max="12276" width="21.7109375" style="132" customWidth="1"/>
    <col min="12277" max="12277" width="48.140625" style="132" customWidth="1"/>
    <col min="12278" max="12278" width="29.7109375" style="132" customWidth="1"/>
    <col min="12279" max="12279" width="11.42578125" style="132" customWidth="1"/>
    <col min="12280" max="12280" width="7.5703125" style="132" customWidth="1"/>
    <col min="12281" max="12281" width="11.7109375" style="132" customWidth="1"/>
    <col min="12282" max="12282" width="7.140625" style="132" customWidth="1"/>
    <col min="12283" max="12283" width="0" style="132" hidden="1" customWidth="1"/>
    <col min="12284" max="12285" width="19.140625" style="132" customWidth="1"/>
    <col min="12286" max="12286" width="20.42578125" style="132" customWidth="1"/>
    <col min="12287" max="12287" width="20.85546875" style="132" customWidth="1"/>
    <col min="12288" max="12289" width="22" style="132" customWidth="1"/>
    <col min="12290" max="12290" width="0" style="132" hidden="1" customWidth="1"/>
    <col min="12291" max="12291" width="27.28515625" style="132" customWidth="1"/>
    <col min="12292" max="12292" width="18.140625" style="132" bestFit="1" customWidth="1"/>
    <col min="12293" max="12293" width="11.42578125" style="132" bestFit="1" customWidth="1"/>
    <col min="12294" max="12294" width="11.5703125" style="132" bestFit="1" customWidth="1"/>
    <col min="12295" max="12530" width="9.140625" style="132"/>
    <col min="12531" max="12531" width="0" style="132" hidden="1" customWidth="1"/>
    <col min="12532" max="12532" width="21.7109375" style="132" customWidth="1"/>
    <col min="12533" max="12533" width="48.140625" style="132" customWidth="1"/>
    <col min="12534" max="12534" width="29.7109375" style="132" customWidth="1"/>
    <col min="12535" max="12535" width="11.42578125" style="132" customWidth="1"/>
    <col min="12536" max="12536" width="7.5703125" style="132" customWidth="1"/>
    <col min="12537" max="12537" width="11.7109375" style="132" customWidth="1"/>
    <col min="12538" max="12538" width="7.140625" style="132" customWidth="1"/>
    <col min="12539" max="12539" width="0" style="132" hidden="1" customWidth="1"/>
    <col min="12540" max="12541" width="19.140625" style="132" customWidth="1"/>
    <col min="12542" max="12542" width="20.42578125" style="132" customWidth="1"/>
    <col min="12543" max="12543" width="20.85546875" style="132" customWidth="1"/>
    <col min="12544" max="12545" width="22" style="132" customWidth="1"/>
    <col min="12546" max="12546" width="0" style="132" hidden="1" customWidth="1"/>
    <col min="12547" max="12547" width="27.28515625" style="132" customWidth="1"/>
    <col min="12548" max="12548" width="18.140625" style="132" bestFit="1" customWidth="1"/>
    <col min="12549" max="12549" width="11.42578125" style="132" bestFit="1" customWidth="1"/>
    <col min="12550" max="12550" width="11.5703125" style="132" bestFit="1" customWidth="1"/>
    <col min="12551" max="12786" width="9.140625" style="132"/>
    <col min="12787" max="12787" width="0" style="132" hidden="1" customWidth="1"/>
    <col min="12788" max="12788" width="21.7109375" style="132" customWidth="1"/>
    <col min="12789" max="12789" width="48.140625" style="132" customWidth="1"/>
    <col min="12790" max="12790" width="29.7109375" style="132" customWidth="1"/>
    <col min="12791" max="12791" width="11.42578125" style="132" customWidth="1"/>
    <col min="12792" max="12792" width="7.5703125" style="132" customWidth="1"/>
    <col min="12793" max="12793" width="11.7109375" style="132" customWidth="1"/>
    <col min="12794" max="12794" width="7.140625" style="132" customWidth="1"/>
    <col min="12795" max="12795" width="0" style="132" hidden="1" customWidth="1"/>
    <col min="12796" max="12797" width="19.140625" style="132" customWidth="1"/>
    <col min="12798" max="12798" width="20.42578125" style="132" customWidth="1"/>
    <col min="12799" max="12799" width="20.85546875" style="132" customWidth="1"/>
    <col min="12800" max="12801" width="22" style="132" customWidth="1"/>
    <col min="12802" max="12802" width="0" style="132" hidden="1" customWidth="1"/>
    <col min="12803" max="12803" width="27.28515625" style="132" customWidth="1"/>
    <col min="12804" max="12804" width="18.140625" style="132" bestFit="1" customWidth="1"/>
    <col min="12805" max="12805" width="11.42578125" style="132" bestFit="1" customWidth="1"/>
    <col min="12806" max="12806" width="11.5703125" style="132" bestFit="1" customWidth="1"/>
    <col min="12807" max="13042" width="9.140625" style="132"/>
    <col min="13043" max="13043" width="0" style="132" hidden="1" customWidth="1"/>
    <col min="13044" max="13044" width="21.7109375" style="132" customWidth="1"/>
    <col min="13045" max="13045" width="48.140625" style="132" customWidth="1"/>
    <col min="13046" max="13046" width="29.7109375" style="132" customWidth="1"/>
    <col min="13047" max="13047" width="11.42578125" style="132" customWidth="1"/>
    <col min="13048" max="13048" width="7.5703125" style="132" customWidth="1"/>
    <col min="13049" max="13049" width="11.7109375" style="132" customWidth="1"/>
    <col min="13050" max="13050" width="7.140625" style="132" customWidth="1"/>
    <col min="13051" max="13051" width="0" style="132" hidden="1" customWidth="1"/>
    <col min="13052" max="13053" width="19.140625" style="132" customWidth="1"/>
    <col min="13054" max="13054" width="20.42578125" style="132" customWidth="1"/>
    <col min="13055" max="13055" width="20.85546875" style="132" customWidth="1"/>
    <col min="13056" max="13057" width="22" style="132" customWidth="1"/>
    <col min="13058" max="13058" width="0" style="132" hidden="1" customWidth="1"/>
    <col min="13059" max="13059" width="27.28515625" style="132" customWidth="1"/>
    <col min="13060" max="13060" width="18.140625" style="132" bestFit="1" customWidth="1"/>
    <col min="13061" max="13061" width="11.42578125" style="132" bestFit="1" customWidth="1"/>
    <col min="13062" max="13062" width="11.5703125" style="132" bestFit="1" customWidth="1"/>
    <col min="13063" max="13298" width="9.140625" style="132"/>
    <col min="13299" max="13299" width="0" style="132" hidden="1" customWidth="1"/>
    <col min="13300" max="13300" width="21.7109375" style="132" customWidth="1"/>
    <col min="13301" max="13301" width="48.140625" style="132" customWidth="1"/>
    <col min="13302" max="13302" width="29.7109375" style="132" customWidth="1"/>
    <col min="13303" max="13303" width="11.42578125" style="132" customWidth="1"/>
    <col min="13304" max="13304" width="7.5703125" style="132" customWidth="1"/>
    <col min="13305" max="13305" width="11.7109375" style="132" customWidth="1"/>
    <col min="13306" max="13306" width="7.140625" style="132" customWidth="1"/>
    <col min="13307" max="13307" width="0" style="132" hidden="1" customWidth="1"/>
    <col min="13308" max="13309" width="19.140625" style="132" customWidth="1"/>
    <col min="13310" max="13310" width="20.42578125" style="132" customWidth="1"/>
    <col min="13311" max="13311" width="20.85546875" style="132" customWidth="1"/>
    <col min="13312" max="13313" width="22" style="132" customWidth="1"/>
    <col min="13314" max="13314" width="0" style="132" hidden="1" customWidth="1"/>
    <col min="13315" max="13315" width="27.28515625" style="132" customWidth="1"/>
    <col min="13316" max="13316" width="18.140625" style="132" bestFit="1" customWidth="1"/>
    <col min="13317" max="13317" width="11.42578125" style="132" bestFit="1" customWidth="1"/>
    <col min="13318" max="13318" width="11.5703125" style="132" bestFit="1" customWidth="1"/>
    <col min="13319" max="13554" width="9.140625" style="132"/>
    <col min="13555" max="13555" width="0" style="132" hidden="1" customWidth="1"/>
    <col min="13556" max="13556" width="21.7109375" style="132" customWidth="1"/>
    <col min="13557" max="13557" width="48.140625" style="132" customWidth="1"/>
    <col min="13558" max="13558" width="29.7109375" style="132" customWidth="1"/>
    <col min="13559" max="13559" width="11.42578125" style="132" customWidth="1"/>
    <col min="13560" max="13560" width="7.5703125" style="132" customWidth="1"/>
    <col min="13561" max="13561" width="11.7109375" style="132" customWidth="1"/>
    <col min="13562" max="13562" width="7.140625" style="132" customWidth="1"/>
    <col min="13563" max="13563" width="0" style="132" hidden="1" customWidth="1"/>
    <col min="13564" max="13565" width="19.140625" style="132" customWidth="1"/>
    <col min="13566" max="13566" width="20.42578125" style="132" customWidth="1"/>
    <col min="13567" max="13567" width="20.85546875" style="132" customWidth="1"/>
    <col min="13568" max="13569" width="22" style="132" customWidth="1"/>
    <col min="13570" max="13570" width="0" style="132" hidden="1" customWidth="1"/>
    <col min="13571" max="13571" width="27.28515625" style="132" customWidth="1"/>
    <col min="13572" max="13572" width="18.140625" style="132" bestFit="1" customWidth="1"/>
    <col min="13573" max="13573" width="11.42578125" style="132" bestFit="1" customWidth="1"/>
    <col min="13574" max="13574" width="11.5703125" style="132" bestFit="1" customWidth="1"/>
    <col min="13575" max="13810" width="9.140625" style="132"/>
    <col min="13811" max="13811" width="0" style="132" hidden="1" customWidth="1"/>
    <col min="13812" max="13812" width="21.7109375" style="132" customWidth="1"/>
    <col min="13813" max="13813" width="48.140625" style="132" customWidth="1"/>
    <col min="13814" max="13814" width="29.7109375" style="132" customWidth="1"/>
    <col min="13815" max="13815" width="11.42578125" style="132" customWidth="1"/>
    <col min="13816" max="13816" width="7.5703125" style="132" customWidth="1"/>
    <col min="13817" max="13817" width="11.7109375" style="132" customWidth="1"/>
    <col min="13818" max="13818" width="7.140625" style="132" customWidth="1"/>
    <col min="13819" max="13819" width="0" style="132" hidden="1" customWidth="1"/>
    <col min="13820" max="13821" width="19.140625" style="132" customWidth="1"/>
    <col min="13822" max="13822" width="20.42578125" style="132" customWidth="1"/>
    <col min="13823" max="13823" width="20.85546875" style="132" customWidth="1"/>
    <col min="13824" max="13825" width="22" style="132" customWidth="1"/>
    <col min="13826" max="13826" width="0" style="132" hidden="1" customWidth="1"/>
    <col min="13827" max="13827" width="27.28515625" style="132" customWidth="1"/>
    <col min="13828" max="13828" width="18.140625" style="132" bestFit="1" customWidth="1"/>
    <col min="13829" max="13829" width="11.42578125" style="132" bestFit="1" customWidth="1"/>
    <col min="13830" max="13830" width="11.5703125" style="132" bestFit="1" customWidth="1"/>
    <col min="13831" max="14066" width="9.140625" style="132"/>
    <col min="14067" max="14067" width="0" style="132" hidden="1" customWidth="1"/>
    <col min="14068" max="14068" width="21.7109375" style="132" customWidth="1"/>
    <col min="14069" max="14069" width="48.140625" style="132" customWidth="1"/>
    <col min="14070" max="14070" width="29.7109375" style="132" customWidth="1"/>
    <col min="14071" max="14071" width="11.42578125" style="132" customWidth="1"/>
    <col min="14072" max="14072" width="7.5703125" style="132" customWidth="1"/>
    <col min="14073" max="14073" width="11.7109375" style="132" customWidth="1"/>
    <col min="14074" max="14074" width="7.140625" style="132" customWidth="1"/>
    <col min="14075" max="14075" width="0" style="132" hidden="1" customWidth="1"/>
    <col min="14076" max="14077" width="19.140625" style="132" customWidth="1"/>
    <col min="14078" max="14078" width="20.42578125" style="132" customWidth="1"/>
    <col min="14079" max="14079" width="20.85546875" style="132" customWidth="1"/>
    <col min="14080" max="14081" width="22" style="132" customWidth="1"/>
    <col min="14082" max="14082" width="0" style="132" hidden="1" customWidth="1"/>
    <col min="14083" max="14083" width="27.28515625" style="132" customWidth="1"/>
    <col min="14084" max="14084" width="18.140625" style="132" bestFit="1" customWidth="1"/>
    <col min="14085" max="14085" width="11.42578125" style="132" bestFit="1" customWidth="1"/>
    <col min="14086" max="14086" width="11.5703125" style="132" bestFit="1" customWidth="1"/>
    <col min="14087" max="14322" width="9.140625" style="132"/>
    <col min="14323" max="14323" width="0" style="132" hidden="1" customWidth="1"/>
    <col min="14324" max="14324" width="21.7109375" style="132" customWidth="1"/>
    <col min="14325" max="14325" width="48.140625" style="132" customWidth="1"/>
    <col min="14326" max="14326" width="29.7109375" style="132" customWidth="1"/>
    <col min="14327" max="14327" width="11.42578125" style="132" customWidth="1"/>
    <col min="14328" max="14328" width="7.5703125" style="132" customWidth="1"/>
    <col min="14329" max="14329" width="11.7109375" style="132" customWidth="1"/>
    <col min="14330" max="14330" width="7.140625" style="132" customWidth="1"/>
    <col min="14331" max="14331" width="0" style="132" hidden="1" customWidth="1"/>
    <col min="14332" max="14333" width="19.140625" style="132" customWidth="1"/>
    <col min="14334" max="14334" width="20.42578125" style="132" customWidth="1"/>
    <col min="14335" max="14335" width="20.85546875" style="132" customWidth="1"/>
    <col min="14336" max="14337" width="22" style="132" customWidth="1"/>
    <col min="14338" max="14338" width="0" style="132" hidden="1" customWidth="1"/>
    <col min="14339" max="14339" width="27.28515625" style="132" customWidth="1"/>
    <col min="14340" max="14340" width="18.140625" style="132" bestFit="1" customWidth="1"/>
    <col min="14341" max="14341" width="11.42578125" style="132" bestFit="1" customWidth="1"/>
    <col min="14342" max="14342" width="11.5703125" style="132" bestFit="1" customWidth="1"/>
    <col min="14343" max="14578" width="9.140625" style="132"/>
    <col min="14579" max="14579" width="0" style="132" hidden="1" customWidth="1"/>
    <col min="14580" max="14580" width="21.7109375" style="132" customWidth="1"/>
    <col min="14581" max="14581" width="48.140625" style="132" customWidth="1"/>
    <col min="14582" max="14582" width="29.7109375" style="132" customWidth="1"/>
    <col min="14583" max="14583" width="11.42578125" style="132" customWidth="1"/>
    <col min="14584" max="14584" width="7.5703125" style="132" customWidth="1"/>
    <col min="14585" max="14585" width="11.7109375" style="132" customWidth="1"/>
    <col min="14586" max="14586" width="7.140625" style="132" customWidth="1"/>
    <col min="14587" max="14587" width="0" style="132" hidden="1" customWidth="1"/>
    <col min="14588" max="14589" width="19.140625" style="132" customWidth="1"/>
    <col min="14590" max="14590" width="20.42578125" style="132" customWidth="1"/>
    <col min="14591" max="14591" width="20.85546875" style="132" customWidth="1"/>
    <col min="14592" max="14593" width="22" style="132" customWidth="1"/>
    <col min="14594" max="14594" width="0" style="132" hidden="1" customWidth="1"/>
    <col min="14595" max="14595" width="27.28515625" style="132" customWidth="1"/>
    <col min="14596" max="14596" width="18.140625" style="132" bestFit="1" customWidth="1"/>
    <col min="14597" max="14597" width="11.42578125" style="132" bestFit="1" customWidth="1"/>
    <col min="14598" max="14598" width="11.5703125" style="132" bestFit="1" customWidth="1"/>
    <col min="14599" max="14834" width="9.140625" style="132"/>
    <col min="14835" max="14835" width="0" style="132" hidden="1" customWidth="1"/>
    <col min="14836" max="14836" width="21.7109375" style="132" customWidth="1"/>
    <col min="14837" max="14837" width="48.140625" style="132" customWidth="1"/>
    <col min="14838" max="14838" width="29.7109375" style="132" customWidth="1"/>
    <col min="14839" max="14839" width="11.42578125" style="132" customWidth="1"/>
    <col min="14840" max="14840" width="7.5703125" style="132" customWidth="1"/>
    <col min="14841" max="14841" width="11.7109375" style="132" customWidth="1"/>
    <col min="14842" max="14842" width="7.140625" style="132" customWidth="1"/>
    <col min="14843" max="14843" width="0" style="132" hidden="1" customWidth="1"/>
    <col min="14844" max="14845" width="19.140625" style="132" customWidth="1"/>
    <col min="14846" max="14846" width="20.42578125" style="132" customWidth="1"/>
    <col min="14847" max="14847" width="20.85546875" style="132" customWidth="1"/>
    <col min="14848" max="14849" width="22" style="132" customWidth="1"/>
    <col min="14850" max="14850" width="0" style="132" hidden="1" customWidth="1"/>
    <col min="14851" max="14851" width="27.28515625" style="132" customWidth="1"/>
    <col min="14852" max="14852" width="18.140625" style="132" bestFit="1" customWidth="1"/>
    <col min="14853" max="14853" width="11.42578125" style="132" bestFit="1" customWidth="1"/>
    <col min="14854" max="14854" width="11.5703125" style="132" bestFit="1" customWidth="1"/>
    <col min="14855" max="15090" width="9.140625" style="132"/>
    <col min="15091" max="15091" width="0" style="132" hidden="1" customWidth="1"/>
    <col min="15092" max="15092" width="21.7109375" style="132" customWidth="1"/>
    <col min="15093" max="15093" width="48.140625" style="132" customWidth="1"/>
    <col min="15094" max="15094" width="29.7109375" style="132" customWidth="1"/>
    <col min="15095" max="15095" width="11.42578125" style="132" customWidth="1"/>
    <col min="15096" max="15096" width="7.5703125" style="132" customWidth="1"/>
    <col min="15097" max="15097" width="11.7109375" style="132" customWidth="1"/>
    <col min="15098" max="15098" width="7.140625" style="132" customWidth="1"/>
    <col min="15099" max="15099" width="0" style="132" hidden="1" customWidth="1"/>
    <col min="15100" max="15101" width="19.140625" style="132" customWidth="1"/>
    <col min="15102" max="15102" width="20.42578125" style="132" customWidth="1"/>
    <col min="15103" max="15103" width="20.85546875" style="132" customWidth="1"/>
    <col min="15104" max="15105" width="22" style="132" customWidth="1"/>
    <col min="15106" max="15106" width="0" style="132" hidden="1" customWidth="1"/>
    <col min="15107" max="15107" width="27.28515625" style="132" customWidth="1"/>
    <col min="15108" max="15108" width="18.140625" style="132" bestFit="1" customWidth="1"/>
    <col min="15109" max="15109" width="11.42578125" style="132" bestFit="1" customWidth="1"/>
    <col min="15110" max="15110" width="11.5703125" style="132" bestFit="1" customWidth="1"/>
    <col min="15111" max="15346" width="9.140625" style="132"/>
    <col min="15347" max="15347" width="0" style="132" hidden="1" customWidth="1"/>
    <col min="15348" max="15348" width="21.7109375" style="132" customWidth="1"/>
    <col min="15349" max="15349" width="48.140625" style="132" customWidth="1"/>
    <col min="15350" max="15350" width="29.7109375" style="132" customWidth="1"/>
    <col min="15351" max="15351" width="11.42578125" style="132" customWidth="1"/>
    <col min="15352" max="15352" width="7.5703125" style="132" customWidth="1"/>
    <col min="15353" max="15353" width="11.7109375" style="132" customWidth="1"/>
    <col min="15354" max="15354" width="7.140625" style="132" customWidth="1"/>
    <col min="15355" max="15355" width="0" style="132" hidden="1" customWidth="1"/>
    <col min="15356" max="15357" width="19.140625" style="132" customWidth="1"/>
    <col min="15358" max="15358" width="20.42578125" style="132" customWidth="1"/>
    <col min="15359" max="15359" width="20.85546875" style="132" customWidth="1"/>
    <col min="15360" max="15361" width="22" style="132" customWidth="1"/>
    <col min="15362" max="15362" width="0" style="132" hidden="1" customWidth="1"/>
    <col min="15363" max="15363" width="27.28515625" style="132" customWidth="1"/>
    <col min="15364" max="15364" width="18.140625" style="132" bestFit="1" customWidth="1"/>
    <col min="15365" max="15365" width="11.42578125" style="132" bestFit="1" customWidth="1"/>
    <col min="15366" max="15366" width="11.5703125" style="132" bestFit="1" customWidth="1"/>
    <col min="15367" max="15602" width="9.140625" style="132"/>
    <col min="15603" max="15603" width="0" style="132" hidden="1" customWidth="1"/>
    <col min="15604" max="15604" width="21.7109375" style="132" customWidth="1"/>
    <col min="15605" max="15605" width="48.140625" style="132" customWidth="1"/>
    <col min="15606" max="15606" width="29.7109375" style="132" customWidth="1"/>
    <col min="15607" max="15607" width="11.42578125" style="132" customWidth="1"/>
    <col min="15608" max="15608" width="7.5703125" style="132" customWidth="1"/>
    <col min="15609" max="15609" width="11.7109375" style="132" customWidth="1"/>
    <col min="15610" max="15610" width="7.140625" style="132" customWidth="1"/>
    <col min="15611" max="15611" width="0" style="132" hidden="1" customWidth="1"/>
    <col min="15612" max="15613" width="19.140625" style="132" customWidth="1"/>
    <col min="15614" max="15614" width="20.42578125" style="132" customWidth="1"/>
    <col min="15615" max="15615" width="20.85546875" style="132" customWidth="1"/>
    <col min="15616" max="15617" width="22" style="132" customWidth="1"/>
    <col min="15618" max="15618" width="0" style="132" hidden="1" customWidth="1"/>
    <col min="15619" max="15619" width="27.28515625" style="132" customWidth="1"/>
    <col min="15620" max="15620" width="18.140625" style="132" bestFit="1" customWidth="1"/>
    <col min="15621" max="15621" width="11.42578125" style="132" bestFit="1" customWidth="1"/>
    <col min="15622" max="15622" width="11.5703125" style="132" bestFit="1" customWidth="1"/>
    <col min="15623" max="15858" width="9.140625" style="132"/>
    <col min="15859" max="15859" width="0" style="132" hidden="1" customWidth="1"/>
    <col min="15860" max="15860" width="21.7109375" style="132" customWidth="1"/>
    <col min="15861" max="15861" width="48.140625" style="132" customWidth="1"/>
    <col min="15862" max="15862" width="29.7109375" style="132" customWidth="1"/>
    <col min="15863" max="15863" width="11.42578125" style="132" customWidth="1"/>
    <col min="15864" max="15864" width="7.5703125" style="132" customWidth="1"/>
    <col min="15865" max="15865" width="11.7109375" style="132" customWidth="1"/>
    <col min="15866" max="15866" width="7.140625" style="132" customWidth="1"/>
    <col min="15867" max="15867" width="0" style="132" hidden="1" customWidth="1"/>
    <col min="15868" max="15869" width="19.140625" style="132" customWidth="1"/>
    <col min="15870" max="15870" width="20.42578125" style="132" customWidth="1"/>
    <col min="15871" max="15871" width="20.85546875" style="132" customWidth="1"/>
    <col min="15872" max="15873" width="22" style="132" customWidth="1"/>
    <col min="15874" max="15874" width="0" style="132" hidden="1" customWidth="1"/>
    <col min="15875" max="15875" width="27.28515625" style="132" customWidth="1"/>
    <col min="15876" max="15876" width="18.140625" style="132" bestFit="1" customWidth="1"/>
    <col min="15877" max="15877" width="11.42578125" style="132" bestFit="1" customWidth="1"/>
    <col min="15878" max="15878" width="11.5703125" style="132" bestFit="1" customWidth="1"/>
    <col min="15879" max="16114" width="9.140625" style="132"/>
    <col min="16115" max="16115" width="0" style="132" hidden="1" customWidth="1"/>
    <col min="16116" max="16116" width="21.7109375" style="132" customWidth="1"/>
    <col min="16117" max="16117" width="48.140625" style="132" customWidth="1"/>
    <col min="16118" max="16118" width="29.7109375" style="132" customWidth="1"/>
    <col min="16119" max="16119" width="11.42578125" style="132" customWidth="1"/>
    <col min="16120" max="16120" width="7.5703125" style="132" customWidth="1"/>
    <col min="16121" max="16121" width="11.7109375" style="132" customWidth="1"/>
    <col min="16122" max="16122" width="7.140625" style="132" customWidth="1"/>
    <col min="16123" max="16123" width="0" style="132" hidden="1" customWidth="1"/>
    <col min="16124" max="16125" width="19.140625" style="132" customWidth="1"/>
    <col min="16126" max="16126" width="20.42578125" style="132" customWidth="1"/>
    <col min="16127" max="16127" width="20.85546875" style="132" customWidth="1"/>
    <col min="16128" max="16129" width="22" style="132" customWidth="1"/>
    <col min="16130" max="16130" width="0" style="132" hidden="1" customWidth="1"/>
    <col min="16131" max="16131" width="27.28515625" style="132" customWidth="1"/>
    <col min="16132" max="16132" width="18.140625" style="132" bestFit="1" customWidth="1"/>
    <col min="16133" max="16133" width="11.42578125" style="132" bestFit="1" customWidth="1"/>
    <col min="16134" max="16134" width="11.5703125" style="132" bestFit="1" customWidth="1"/>
    <col min="16135" max="16384" width="9.140625" style="132"/>
  </cols>
  <sheetData>
    <row r="1" spans="1:14" s="112" customFormat="1" ht="28.5" x14ac:dyDescent="0.45">
      <c r="A1" s="109"/>
      <c r="B1" s="109"/>
      <c r="C1" s="110"/>
      <c r="D1" s="110"/>
      <c r="E1" s="111"/>
      <c r="F1" s="111"/>
      <c r="G1" s="111"/>
      <c r="H1" s="173" t="s">
        <v>233</v>
      </c>
      <c r="I1" s="174"/>
      <c r="J1" s="174"/>
      <c r="K1" s="174"/>
      <c r="L1" s="174"/>
      <c r="M1" s="109"/>
      <c r="N1" s="109"/>
    </row>
    <row r="2" spans="1:14" s="112" customFormat="1" ht="28.5" x14ac:dyDescent="0.45">
      <c r="A2" s="109"/>
      <c r="B2" s="109"/>
      <c r="C2" s="110"/>
      <c r="D2" s="110"/>
      <c r="E2" s="111"/>
      <c r="F2" s="111"/>
      <c r="G2" s="111"/>
      <c r="H2" s="174"/>
      <c r="I2" s="174"/>
      <c r="J2" s="174"/>
      <c r="K2" s="174"/>
      <c r="L2" s="174"/>
      <c r="M2" s="109"/>
      <c r="N2" s="109"/>
    </row>
    <row r="3" spans="1:14" s="112" customFormat="1" ht="29.25" customHeight="1" x14ac:dyDescent="0.45">
      <c r="A3" s="109"/>
      <c r="B3" s="109"/>
      <c r="C3" s="110"/>
      <c r="D3" s="110"/>
      <c r="E3" s="111"/>
      <c r="F3" s="111"/>
      <c r="G3" s="111"/>
      <c r="H3" s="174"/>
      <c r="I3" s="174"/>
      <c r="J3" s="174"/>
      <c r="K3" s="174"/>
      <c r="L3" s="174"/>
      <c r="M3" s="109"/>
      <c r="N3" s="109"/>
    </row>
    <row r="4" spans="1:14" s="109" customFormat="1" ht="72.75" customHeight="1" x14ac:dyDescent="0.45">
      <c r="A4" s="177" t="s">
        <v>224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11"/>
    </row>
    <row r="5" spans="1:14" s="114" customFormat="1" ht="39.75" customHeight="1" x14ac:dyDescent="0.35">
      <c r="A5" s="183" t="s">
        <v>5</v>
      </c>
      <c r="B5" s="178" t="s">
        <v>17</v>
      </c>
      <c r="C5" s="178" t="s">
        <v>18</v>
      </c>
      <c r="D5" s="180" t="s">
        <v>19</v>
      </c>
      <c r="E5" s="181"/>
      <c r="F5" s="181"/>
      <c r="G5" s="181"/>
      <c r="H5" s="181"/>
      <c r="I5" s="181"/>
      <c r="J5" s="181"/>
      <c r="K5" s="182"/>
      <c r="L5" s="113"/>
    </row>
    <row r="6" spans="1:14" s="114" customFormat="1" ht="88.5" customHeight="1" x14ac:dyDescent="0.35">
      <c r="A6" s="183"/>
      <c r="B6" s="178"/>
      <c r="C6" s="178"/>
      <c r="D6" s="106" t="s">
        <v>50</v>
      </c>
      <c r="E6" s="105">
        <v>2014</v>
      </c>
      <c r="F6" s="105">
        <v>2015</v>
      </c>
      <c r="G6" s="105">
        <v>2016</v>
      </c>
      <c r="H6" s="105">
        <v>2017</v>
      </c>
      <c r="I6" s="105">
        <v>2018</v>
      </c>
      <c r="J6" s="105">
        <v>2019</v>
      </c>
      <c r="K6" s="105">
        <v>2020</v>
      </c>
    </row>
    <row r="7" spans="1:14" s="114" customFormat="1" ht="38.25" customHeight="1" x14ac:dyDescent="0.35">
      <c r="A7" s="169" t="s">
        <v>20</v>
      </c>
      <c r="B7" s="169" t="s">
        <v>223</v>
      </c>
      <c r="C7" s="115" t="s">
        <v>0</v>
      </c>
      <c r="D7" s="116">
        <f>D9+D10+D11+D12+D13+D14+D15+D16+D17+D18</f>
        <v>1028968.49</v>
      </c>
      <c r="E7" s="116">
        <f>E9+E10+E11+E12+E13+E14+E15+E16+E17+E18</f>
        <v>138477.5</v>
      </c>
      <c r="F7" s="116">
        <f t="shared" ref="F7:J7" si="0">F9+F10+F11+F12+F13+F14+F15+F16+F17+F18</f>
        <v>277752</v>
      </c>
      <c r="G7" s="116">
        <f t="shared" si="0"/>
        <v>166412.6</v>
      </c>
      <c r="H7" s="116">
        <f>SUM(H9:H18)</f>
        <v>105436.39000000001</v>
      </c>
      <c r="I7" s="116">
        <f t="shared" si="0"/>
        <v>113632</v>
      </c>
      <c r="J7" s="116">
        <f t="shared" si="0"/>
        <v>113629</v>
      </c>
      <c r="K7" s="116">
        <f>SUM(K9:K18)</f>
        <v>113629</v>
      </c>
      <c r="L7" s="117">
        <f>SUM(E7:K7)</f>
        <v>1028968.49</v>
      </c>
    </row>
    <row r="8" spans="1:14" s="114" customFormat="1" ht="24" customHeight="1" x14ac:dyDescent="0.35">
      <c r="A8" s="169"/>
      <c r="B8" s="169"/>
      <c r="C8" s="115" t="s">
        <v>225</v>
      </c>
      <c r="D8" s="116"/>
      <c r="E8" s="116"/>
      <c r="F8" s="116"/>
      <c r="G8" s="116"/>
      <c r="H8" s="116"/>
      <c r="I8" s="116"/>
      <c r="J8" s="116"/>
      <c r="K8" s="116"/>
      <c r="L8" s="117"/>
    </row>
    <row r="9" spans="1:14" s="114" customFormat="1" ht="36.75" customHeight="1" x14ac:dyDescent="0.35">
      <c r="A9" s="169"/>
      <c r="B9" s="169"/>
      <c r="C9" s="118" t="s">
        <v>209</v>
      </c>
      <c r="D9" s="116">
        <f t="shared" ref="D9:D17" si="1">E9+F9+G9+H9+I9+J9+K9</f>
        <v>585166</v>
      </c>
      <c r="E9" s="116">
        <f t="shared" ref="E9" si="2">E21+E33+E44</f>
        <v>84325</v>
      </c>
      <c r="F9" s="116">
        <f t="shared" ref="F9:K9" si="3">F21+F33+F44</f>
        <v>68349.999999999985</v>
      </c>
      <c r="G9" s="116">
        <f t="shared" si="3"/>
        <v>82632.100000000006</v>
      </c>
      <c r="H9" s="116">
        <f t="shared" si="3"/>
        <v>82711.900000000009</v>
      </c>
      <c r="I9" s="116">
        <f t="shared" si="3"/>
        <v>89049</v>
      </c>
      <c r="J9" s="116">
        <f t="shared" si="3"/>
        <v>89049</v>
      </c>
      <c r="K9" s="116">
        <f t="shared" si="3"/>
        <v>89049</v>
      </c>
      <c r="L9" s="117"/>
    </row>
    <row r="10" spans="1:14" s="114" customFormat="1" ht="33.75" customHeight="1" x14ac:dyDescent="0.35">
      <c r="A10" s="169"/>
      <c r="B10" s="169"/>
      <c r="C10" s="118" t="s">
        <v>156</v>
      </c>
      <c r="D10" s="116">
        <f>E10+F10+G10+H10+I10+J10+K10</f>
        <v>25964.6</v>
      </c>
      <c r="E10" s="116">
        <f t="shared" ref="E10:K10" si="4">E22+E34</f>
        <v>2833</v>
      </c>
      <c r="F10" s="116">
        <f t="shared" si="4"/>
        <v>3276</v>
      </c>
      <c r="G10" s="116">
        <f>G22+G34+G48+G42</f>
        <v>4663.6000000000004</v>
      </c>
      <c r="H10" s="116">
        <f t="shared" si="4"/>
        <v>3348</v>
      </c>
      <c r="I10" s="116">
        <f t="shared" si="4"/>
        <v>3948</v>
      </c>
      <c r="J10" s="116">
        <f t="shared" si="4"/>
        <v>3948</v>
      </c>
      <c r="K10" s="116">
        <f t="shared" si="4"/>
        <v>3948</v>
      </c>
      <c r="L10" s="117"/>
    </row>
    <row r="11" spans="1:14" s="114" customFormat="1" ht="42" customHeight="1" x14ac:dyDescent="0.35">
      <c r="A11" s="169"/>
      <c r="B11" s="169"/>
      <c r="C11" s="118" t="s">
        <v>157</v>
      </c>
      <c r="D11" s="116">
        <f t="shared" si="1"/>
        <v>32213.9</v>
      </c>
      <c r="E11" s="116">
        <f>E23+E35</f>
        <v>3662</v>
      </c>
      <c r="F11" s="116">
        <f t="shared" ref="F11:K11" si="5">F23+F35</f>
        <v>3166</v>
      </c>
      <c r="G11" s="116">
        <f>G23+G35+G49</f>
        <v>4424.8999999999996</v>
      </c>
      <c r="H11" s="116">
        <f t="shared" si="5"/>
        <v>4356</v>
      </c>
      <c r="I11" s="116">
        <f t="shared" si="5"/>
        <v>5535</v>
      </c>
      <c r="J11" s="116">
        <f t="shared" si="5"/>
        <v>5535</v>
      </c>
      <c r="K11" s="116">
        <f t="shared" si="5"/>
        <v>5535</v>
      </c>
      <c r="L11" s="117"/>
    </row>
    <row r="12" spans="1:14" s="114" customFormat="1" ht="39.75" customHeight="1" x14ac:dyDescent="0.35">
      <c r="A12" s="169"/>
      <c r="B12" s="169"/>
      <c r="C12" s="118" t="s">
        <v>158</v>
      </c>
      <c r="D12" s="116">
        <f t="shared" si="1"/>
        <v>22349</v>
      </c>
      <c r="E12" s="116">
        <f>E24+E36</f>
        <v>1811</v>
      </c>
      <c r="F12" s="116">
        <f t="shared" ref="F12:K12" si="6">F24+F36</f>
        <v>2768</v>
      </c>
      <c r="G12" s="116">
        <f>G24+G36+G50</f>
        <v>5228</v>
      </c>
      <c r="H12" s="116">
        <f t="shared" si="6"/>
        <v>2885</v>
      </c>
      <c r="I12" s="116">
        <f t="shared" si="6"/>
        <v>3219</v>
      </c>
      <c r="J12" s="116">
        <f t="shared" si="6"/>
        <v>3219</v>
      </c>
      <c r="K12" s="116">
        <f t="shared" si="6"/>
        <v>3219</v>
      </c>
      <c r="L12" s="116" t="e">
        <f>L24+L36+#REF!</f>
        <v>#REF!</v>
      </c>
    </row>
    <row r="13" spans="1:14" s="114" customFormat="1" ht="44.25" customHeight="1" x14ac:dyDescent="0.35">
      <c r="A13" s="169"/>
      <c r="B13" s="169"/>
      <c r="C13" s="118" t="s">
        <v>159</v>
      </c>
      <c r="D13" s="116">
        <f t="shared" si="1"/>
        <v>18849.489999999998</v>
      </c>
      <c r="E13" s="116">
        <f>E25+E37</f>
        <v>2234</v>
      </c>
      <c r="F13" s="116">
        <f t="shared" ref="F13:K13" si="7">F25+F37</f>
        <v>1931</v>
      </c>
      <c r="G13" s="116">
        <f>G25+G37+G51</f>
        <v>3121.3</v>
      </c>
      <c r="H13" s="116">
        <f t="shared" si="7"/>
        <v>3532.19</v>
      </c>
      <c r="I13" s="116">
        <f t="shared" si="7"/>
        <v>2677</v>
      </c>
      <c r="J13" s="116">
        <f t="shared" si="7"/>
        <v>2677</v>
      </c>
      <c r="K13" s="116">
        <f t="shared" si="7"/>
        <v>2677</v>
      </c>
      <c r="L13" s="117"/>
    </row>
    <row r="14" spans="1:14" s="114" customFormat="1" ht="39.75" customHeight="1" x14ac:dyDescent="0.35">
      <c r="A14" s="169"/>
      <c r="B14" s="169"/>
      <c r="C14" s="118" t="s">
        <v>160</v>
      </c>
      <c r="D14" s="116">
        <f t="shared" si="1"/>
        <v>29664.7</v>
      </c>
      <c r="E14" s="116">
        <f>E26+E38</f>
        <v>3783</v>
      </c>
      <c r="F14" s="116">
        <f t="shared" ref="F14:K14" si="8">F26+F38</f>
        <v>3444</v>
      </c>
      <c r="G14" s="116">
        <f>G26+G38+G52</f>
        <v>5757.7</v>
      </c>
      <c r="H14" s="116">
        <f t="shared" si="8"/>
        <v>4170</v>
      </c>
      <c r="I14" s="116">
        <f t="shared" si="8"/>
        <v>4170</v>
      </c>
      <c r="J14" s="116">
        <f t="shared" si="8"/>
        <v>4170</v>
      </c>
      <c r="K14" s="116">
        <f t="shared" si="8"/>
        <v>4170</v>
      </c>
      <c r="L14" s="117"/>
    </row>
    <row r="15" spans="1:14" s="120" customFormat="1" ht="39" customHeight="1" x14ac:dyDescent="0.35">
      <c r="A15" s="169"/>
      <c r="B15" s="169"/>
      <c r="C15" s="118" t="s">
        <v>161</v>
      </c>
      <c r="D15" s="116">
        <f t="shared" si="1"/>
        <v>27179.3</v>
      </c>
      <c r="E15" s="116">
        <f>E27+E39+E43</f>
        <v>1305</v>
      </c>
      <c r="F15" s="116">
        <f>F27+F39+F43</f>
        <v>3506</v>
      </c>
      <c r="G15" s="116">
        <f>G27+G39+G53+G43</f>
        <v>6550</v>
      </c>
      <c r="H15" s="116">
        <f>H27+H39+H43</f>
        <v>3845.3</v>
      </c>
      <c r="I15" s="116">
        <f>I27+I39+I43</f>
        <v>3991</v>
      </c>
      <c r="J15" s="116">
        <f>J27+J39+J43</f>
        <v>3991</v>
      </c>
      <c r="K15" s="116">
        <f>K27+K39+K43</f>
        <v>3991</v>
      </c>
      <c r="L15" s="119"/>
    </row>
    <row r="16" spans="1:14" s="120" customFormat="1" ht="34.5" customHeight="1" x14ac:dyDescent="0.35">
      <c r="A16" s="169"/>
      <c r="B16" s="169"/>
      <c r="C16" s="118" t="s">
        <v>214</v>
      </c>
      <c r="D16" s="116">
        <f t="shared" si="1"/>
        <v>280080</v>
      </c>
      <c r="E16" s="116">
        <v>37088</v>
      </c>
      <c r="F16" s="116">
        <f>F28+F47</f>
        <v>190000</v>
      </c>
      <c r="G16" s="116">
        <f>G28</f>
        <v>52992</v>
      </c>
      <c r="H16" s="116">
        <f>H28</f>
        <v>0</v>
      </c>
      <c r="I16" s="116">
        <v>0</v>
      </c>
      <c r="J16" s="116">
        <v>0</v>
      </c>
      <c r="K16" s="116">
        <f>K28</f>
        <v>0</v>
      </c>
      <c r="L16" s="119"/>
    </row>
    <row r="17" spans="1:15" s="120" customFormat="1" ht="48" customHeight="1" x14ac:dyDescent="0.35">
      <c r="A17" s="169"/>
      <c r="B17" s="169"/>
      <c r="C17" s="118" t="s">
        <v>210</v>
      </c>
      <c r="D17" s="116">
        <f t="shared" si="1"/>
        <v>7501.5</v>
      </c>
      <c r="E17" s="116">
        <v>1436.5</v>
      </c>
      <c r="F17" s="116">
        <f>F29</f>
        <v>1311</v>
      </c>
      <c r="G17" s="116">
        <f>G29</f>
        <v>1043</v>
      </c>
      <c r="H17" s="116">
        <f>H29</f>
        <v>588</v>
      </c>
      <c r="I17" s="116">
        <f t="shared" ref="I17:K17" si="9">I29</f>
        <v>1043</v>
      </c>
      <c r="J17" s="116">
        <f t="shared" si="9"/>
        <v>1040</v>
      </c>
      <c r="K17" s="116">
        <f t="shared" si="9"/>
        <v>1040</v>
      </c>
      <c r="L17" s="119"/>
    </row>
    <row r="18" spans="1:15" s="120" customFormat="1" ht="57" customHeight="1" x14ac:dyDescent="0.35">
      <c r="A18" s="169"/>
      <c r="B18" s="169"/>
      <c r="C18" s="118" t="s">
        <v>211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9"/>
    </row>
    <row r="19" spans="1:15" s="114" customFormat="1" ht="35.25" customHeight="1" x14ac:dyDescent="0.35">
      <c r="A19" s="169" t="s">
        <v>10</v>
      </c>
      <c r="B19" s="169" t="s">
        <v>162</v>
      </c>
      <c r="C19" s="121" t="s">
        <v>0</v>
      </c>
      <c r="D19" s="122">
        <f>D21+D22+D23+D24+D25+D26+D27+D28+D29+D30</f>
        <v>978200.3899999999</v>
      </c>
      <c r="E19" s="122">
        <f>E21+E22+E23+E24+E25+E26+E27+E28+E29+E30</f>
        <v>133006.5</v>
      </c>
      <c r="F19" s="122">
        <f t="shared" ref="F19:K19" si="10">F21+F22+F23+F24+F25+F26+F27+F28+F29+F30</f>
        <v>271681.40000000002</v>
      </c>
      <c r="G19" s="122">
        <f t="shared" si="10"/>
        <v>153370</v>
      </c>
      <c r="H19" s="122">
        <f t="shared" si="10"/>
        <v>98764.49</v>
      </c>
      <c r="I19" s="122">
        <f t="shared" si="10"/>
        <v>107128</v>
      </c>
      <c r="J19" s="122">
        <f t="shared" si="10"/>
        <v>107125</v>
      </c>
      <c r="K19" s="122">
        <f t="shared" si="10"/>
        <v>107125</v>
      </c>
      <c r="L19" s="117">
        <f>SUM(E19:K19)</f>
        <v>978200.39</v>
      </c>
    </row>
    <row r="20" spans="1:15" s="114" customFormat="1" ht="23.25" customHeight="1" x14ac:dyDescent="0.35">
      <c r="A20" s="179"/>
      <c r="B20" s="169"/>
      <c r="C20" s="115" t="s">
        <v>225</v>
      </c>
      <c r="D20" s="116"/>
      <c r="E20" s="116"/>
      <c r="F20" s="116"/>
      <c r="G20" s="116"/>
      <c r="H20" s="116"/>
      <c r="I20" s="116"/>
      <c r="J20" s="116"/>
      <c r="K20" s="116"/>
      <c r="L20" s="117"/>
    </row>
    <row r="21" spans="1:15" s="114" customFormat="1" ht="46.5" customHeight="1" x14ac:dyDescent="0.35">
      <c r="A21" s="179"/>
      <c r="B21" s="169"/>
      <c r="C21" s="118" t="s">
        <v>209</v>
      </c>
      <c r="D21" s="116">
        <f t="shared" ref="D21:D29" si="11">E21+F21+G21+H21+I21+J21+K21</f>
        <v>558069.69999999995</v>
      </c>
      <c r="E21" s="116">
        <v>81416</v>
      </c>
      <c r="F21" s="116">
        <v>65913.399999999994</v>
      </c>
      <c r="G21" s="116">
        <v>74016.3</v>
      </c>
      <c r="H21" s="116">
        <v>79327</v>
      </c>
      <c r="I21" s="116">
        <v>85799</v>
      </c>
      <c r="J21" s="116">
        <v>85799</v>
      </c>
      <c r="K21" s="116">
        <v>85799</v>
      </c>
      <c r="L21" s="117"/>
      <c r="N21" s="117">
        <f>SUM(H22:H27)</f>
        <v>18849.490000000002</v>
      </c>
      <c r="O21" s="117">
        <f>H22+H23+H24+H25+H26+H27</f>
        <v>18849.490000000002</v>
      </c>
    </row>
    <row r="22" spans="1:15" s="114" customFormat="1" ht="32.25" customHeight="1" x14ac:dyDescent="0.35">
      <c r="A22" s="179"/>
      <c r="B22" s="169"/>
      <c r="C22" s="118" t="s">
        <v>156</v>
      </c>
      <c r="D22" s="116">
        <f t="shared" si="11"/>
        <v>18496.7</v>
      </c>
      <c r="E22" s="116">
        <v>2033</v>
      </c>
      <c r="F22" s="116">
        <v>2379</v>
      </c>
      <c r="G22" s="116">
        <v>3533.7</v>
      </c>
      <c r="H22" s="116">
        <v>2247</v>
      </c>
      <c r="I22" s="116">
        <v>2768</v>
      </c>
      <c r="J22" s="116">
        <v>2768</v>
      </c>
      <c r="K22" s="116">
        <v>2768</v>
      </c>
      <c r="L22" s="117"/>
    </row>
    <row r="23" spans="1:15" s="114" customFormat="1" ht="32.25" customHeight="1" x14ac:dyDescent="0.35">
      <c r="A23" s="179"/>
      <c r="B23" s="169"/>
      <c r="C23" s="118" t="s">
        <v>157</v>
      </c>
      <c r="D23" s="116">
        <f t="shared" si="11"/>
        <v>28380</v>
      </c>
      <c r="E23" s="116">
        <v>3117</v>
      </c>
      <c r="F23" s="116">
        <v>2638</v>
      </c>
      <c r="G23" s="116">
        <v>3811</v>
      </c>
      <c r="H23" s="116">
        <v>4063</v>
      </c>
      <c r="I23" s="116">
        <v>4917</v>
      </c>
      <c r="J23" s="116">
        <v>4917</v>
      </c>
      <c r="K23" s="116">
        <v>4917</v>
      </c>
      <c r="L23" s="117"/>
    </row>
    <row r="24" spans="1:15" s="114" customFormat="1" ht="42" customHeight="1" x14ac:dyDescent="0.35">
      <c r="A24" s="179"/>
      <c r="B24" s="169"/>
      <c r="C24" s="118" t="s">
        <v>158</v>
      </c>
      <c r="D24" s="116">
        <f t="shared" si="11"/>
        <v>18048</v>
      </c>
      <c r="E24" s="116">
        <v>1512</v>
      </c>
      <c r="F24" s="116">
        <v>2234</v>
      </c>
      <c r="G24" s="116">
        <v>4536</v>
      </c>
      <c r="H24" s="116">
        <v>2191</v>
      </c>
      <c r="I24" s="116">
        <v>2525</v>
      </c>
      <c r="J24" s="116">
        <v>2525</v>
      </c>
      <c r="K24" s="116">
        <v>2525</v>
      </c>
      <c r="L24" s="117"/>
    </row>
    <row r="25" spans="1:15" s="114" customFormat="1" ht="41.25" customHeight="1" x14ac:dyDescent="0.35">
      <c r="A25" s="179"/>
      <c r="B25" s="169"/>
      <c r="C25" s="118" t="s">
        <v>159</v>
      </c>
      <c r="D25" s="116">
        <f t="shared" si="11"/>
        <v>17599.489999999998</v>
      </c>
      <c r="E25" s="116">
        <v>1919</v>
      </c>
      <c r="F25" s="116">
        <v>1702</v>
      </c>
      <c r="G25" s="116">
        <v>2768.3</v>
      </c>
      <c r="H25" s="116">
        <v>3179.19</v>
      </c>
      <c r="I25" s="116">
        <v>2677</v>
      </c>
      <c r="J25" s="116">
        <v>2677</v>
      </c>
      <c r="K25" s="116">
        <v>2677</v>
      </c>
      <c r="L25" s="117"/>
    </row>
    <row r="26" spans="1:15" s="114" customFormat="1" ht="38.25" customHeight="1" x14ac:dyDescent="0.35">
      <c r="A26" s="179"/>
      <c r="B26" s="169"/>
      <c r="C26" s="118" t="s">
        <v>160</v>
      </c>
      <c r="D26" s="116">
        <f t="shared" si="11"/>
        <v>29564.7</v>
      </c>
      <c r="E26" s="116">
        <v>3683</v>
      </c>
      <c r="F26" s="116">
        <v>3444</v>
      </c>
      <c r="G26" s="116">
        <v>5757.7</v>
      </c>
      <c r="H26" s="116">
        <v>4170</v>
      </c>
      <c r="I26" s="116">
        <v>4170</v>
      </c>
      <c r="J26" s="116">
        <v>4170</v>
      </c>
      <c r="K26" s="116">
        <v>4170</v>
      </c>
      <c r="L26" s="117"/>
    </row>
    <row r="27" spans="1:15" s="114" customFormat="1" ht="35.25" customHeight="1" x14ac:dyDescent="0.35">
      <c r="A27" s="179"/>
      <c r="B27" s="169"/>
      <c r="C27" s="118" t="s">
        <v>161</v>
      </c>
      <c r="D27" s="116">
        <f t="shared" si="11"/>
        <v>20460.3</v>
      </c>
      <c r="E27" s="116">
        <v>802</v>
      </c>
      <c r="F27" s="116">
        <v>2060</v>
      </c>
      <c r="G27" s="116">
        <v>4912</v>
      </c>
      <c r="H27" s="116">
        <v>2999.3</v>
      </c>
      <c r="I27" s="116">
        <v>3229</v>
      </c>
      <c r="J27" s="116">
        <v>3229</v>
      </c>
      <c r="K27" s="116">
        <v>3229</v>
      </c>
      <c r="L27" s="117"/>
    </row>
    <row r="28" spans="1:15" s="114" customFormat="1" ht="43.5" customHeight="1" x14ac:dyDescent="0.35">
      <c r="A28" s="179"/>
      <c r="B28" s="169"/>
      <c r="C28" s="118" t="s">
        <v>212</v>
      </c>
      <c r="D28" s="116">
        <f t="shared" si="11"/>
        <v>280080</v>
      </c>
      <c r="E28" s="116">
        <v>37088</v>
      </c>
      <c r="F28" s="116">
        <v>190000</v>
      </c>
      <c r="G28" s="116">
        <v>52992</v>
      </c>
      <c r="H28" s="116">
        <v>0</v>
      </c>
      <c r="I28" s="116">
        <v>0</v>
      </c>
      <c r="J28" s="116">
        <v>0</v>
      </c>
      <c r="K28" s="116">
        <v>0</v>
      </c>
      <c r="L28" s="117"/>
    </row>
    <row r="29" spans="1:15" s="114" customFormat="1" ht="52.5" customHeight="1" x14ac:dyDescent="0.35">
      <c r="A29" s="179"/>
      <c r="B29" s="169"/>
      <c r="C29" s="118" t="s">
        <v>213</v>
      </c>
      <c r="D29" s="116">
        <f t="shared" si="11"/>
        <v>7501.5</v>
      </c>
      <c r="E29" s="116">
        <v>1436.5</v>
      </c>
      <c r="F29" s="116">
        <v>1311</v>
      </c>
      <c r="G29" s="116">
        <v>1043</v>
      </c>
      <c r="H29" s="116">
        <v>588</v>
      </c>
      <c r="I29" s="123">
        <v>1043</v>
      </c>
      <c r="J29" s="123">
        <v>1040</v>
      </c>
      <c r="K29" s="123">
        <v>1040</v>
      </c>
      <c r="L29" s="117"/>
    </row>
    <row r="30" spans="1:15" s="114" customFormat="1" ht="54.75" customHeight="1" x14ac:dyDescent="0.35">
      <c r="A30" s="179"/>
      <c r="B30" s="169"/>
      <c r="C30" s="118" t="s">
        <v>211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7"/>
    </row>
    <row r="31" spans="1:15" s="114" customFormat="1" ht="34.5" customHeight="1" x14ac:dyDescent="0.35">
      <c r="A31" s="169" t="s">
        <v>12</v>
      </c>
      <c r="B31" s="169" t="s">
        <v>164</v>
      </c>
      <c r="C31" s="115" t="s">
        <v>0</v>
      </c>
      <c r="D31" s="116">
        <f>D33+D34+D35+D36+D37+D38+D39</f>
        <v>25563.3</v>
      </c>
      <c r="E31" s="116">
        <f>E33+E34+E35+E36+E37+E38+E39</f>
        <v>3160</v>
      </c>
      <c r="F31" s="116">
        <f t="shared" ref="F31:K31" si="12">F33+F34+F35+F36+F37+F38+F39</f>
        <v>4064.4</v>
      </c>
      <c r="G31" s="116">
        <f t="shared" si="12"/>
        <v>4578.8</v>
      </c>
      <c r="H31" s="116">
        <f t="shared" si="12"/>
        <v>3458.1</v>
      </c>
      <c r="I31" s="116">
        <f t="shared" si="12"/>
        <v>3434</v>
      </c>
      <c r="J31" s="116">
        <f t="shared" si="12"/>
        <v>3434</v>
      </c>
      <c r="K31" s="116">
        <f t="shared" si="12"/>
        <v>3434</v>
      </c>
    </row>
    <row r="32" spans="1:15" s="114" customFormat="1" ht="24.75" customHeight="1" x14ac:dyDescent="0.35">
      <c r="A32" s="169"/>
      <c r="B32" s="169"/>
      <c r="C32" s="115" t="s">
        <v>225</v>
      </c>
      <c r="D32" s="116"/>
      <c r="E32" s="116"/>
      <c r="F32" s="116"/>
      <c r="G32" s="116"/>
      <c r="H32" s="116"/>
      <c r="I32" s="116"/>
      <c r="J32" s="116"/>
      <c r="K32" s="116"/>
    </row>
    <row r="33" spans="1:18" s="114" customFormat="1" ht="37.5" customHeight="1" x14ac:dyDescent="0.35">
      <c r="A33" s="169"/>
      <c r="B33" s="169"/>
      <c r="C33" s="118" t="s">
        <v>209</v>
      </c>
      <c r="D33" s="116">
        <f t="shared" ref="D33:D39" si="13">E33+F33+G33+H33+I33+J33+K33</f>
        <v>2598.5</v>
      </c>
      <c r="E33" s="116">
        <v>698</v>
      </c>
      <c r="F33" s="116">
        <v>528.4</v>
      </c>
      <c r="G33" s="116">
        <v>262</v>
      </c>
      <c r="H33" s="116">
        <v>270.10000000000002</v>
      </c>
      <c r="I33" s="116">
        <v>280</v>
      </c>
      <c r="J33" s="116">
        <v>280</v>
      </c>
      <c r="K33" s="116">
        <v>280</v>
      </c>
    </row>
    <row r="34" spans="1:18" s="114" customFormat="1" ht="32.25" customHeight="1" x14ac:dyDescent="0.35">
      <c r="A34" s="169"/>
      <c r="B34" s="169"/>
      <c r="C34" s="118" t="s">
        <v>156</v>
      </c>
      <c r="D34" s="116">
        <f t="shared" si="13"/>
        <v>7417.9</v>
      </c>
      <c r="E34" s="116">
        <v>800</v>
      </c>
      <c r="F34" s="116">
        <v>897</v>
      </c>
      <c r="G34" s="116">
        <v>1079.9000000000001</v>
      </c>
      <c r="H34" s="116">
        <v>1101</v>
      </c>
      <c r="I34" s="116">
        <v>1180</v>
      </c>
      <c r="J34" s="116">
        <v>1180</v>
      </c>
      <c r="K34" s="116">
        <v>1180</v>
      </c>
      <c r="O34" s="117"/>
    </row>
    <row r="35" spans="1:18" s="114" customFormat="1" ht="41.25" customHeight="1" x14ac:dyDescent="0.35">
      <c r="A35" s="169"/>
      <c r="B35" s="169"/>
      <c r="C35" s="118" t="s">
        <v>157</v>
      </c>
      <c r="D35" s="116">
        <f t="shared" si="13"/>
        <v>3833.9</v>
      </c>
      <c r="E35" s="116">
        <v>545</v>
      </c>
      <c r="F35" s="116">
        <v>528</v>
      </c>
      <c r="G35" s="116">
        <v>613.9</v>
      </c>
      <c r="H35" s="116">
        <v>293</v>
      </c>
      <c r="I35" s="116">
        <v>618</v>
      </c>
      <c r="J35" s="116">
        <v>618</v>
      </c>
      <c r="K35" s="116">
        <v>618</v>
      </c>
      <c r="N35" s="117">
        <f>G39+G38+G37+G35+G36+G34</f>
        <v>4316.8</v>
      </c>
    </row>
    <row r="36" spans="1:18" s="114" customFormat="1" ht="35.25" customHeight="1" x14ac:dyDescent="0.35">
      <c r="A36" s="169"/>
      <c r="B36" s="169"/>
      <c r="C36" s="118" t="s">
        <v>158</v>
      </c>
      <c r="D36" s="116">
        <f t="shared" si="13"/>
        <v>4301</v>
      </c>
      <c r="E36" s="116">
        <v>299</v>
      </c>
      <c r="F36" s="116">
        <v>534</v>
      </c>
      <c r="G36" s="116">
        <v>692</v>
      </c>
      <c r="H36" s="116">
        <v>694</v>
      </c>
      <c r="I36" s="116">
        <v>694</v>
      </c>
      <c r="J36" s="116">
        <v>694</v>
      </c>
      <c r="K36" s="116">
        <v>694</v>
      </c>
    </row>
    <row r="37" spans="1:18" s="114" customFormat="1" ht="35.25" customHeight="1" x14ac:dyDescent="0.35">
      <c r="A37" s="169"/>
      <c r="B37" s="169"/>
      <c r="C37" s="118" t="s">
        <v>159</v>
      </c>
      <c r="D37" s="116">
        <f t="shared" si="13"/>
        <v>1250</v>
      </c>
      <c r="E37" s="116">
        <v>315</v>
      </c>
      <c r="F37" s="116">
        <v>229</v>
      </c>
      <c r="G37" s="116">
        <v>353</v>
      </c>
      <c r="H37" s="116">
        <v>353</v>
      </c>
      <c r="I37" s="116">
        <v>0</v>
      </c>
      <c r="J37" s="116">
        <v>0</v>
      </c>
      <c r="K37" s="116">
        <v>0</v>
      </c>
      <c r="R37" s="117"/>
    </row>
    <row r="38" spans="1:18" s="114" customFormat="1" ht="33.75" customHeight="1" x14ac:dyDescent="0.35">
      <c r="A38" s="169"/>
      <c r="B38" s="169"/>
      <c r="C38" s="118" t="s">
        <v>160</v>
      </c>
      <c r="D38" s="116">
        <f t="shared" si="13"/>
        <v>100</v>
      </c>
      <c r="E38" s="116">
        <v>100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1:18" s="114" customFormat="1" ht="30.75" customHeight="1" x14ac:dyDescent="0.35">
      <c r="A39" s="169"/>
      <c r="B39" s="169"/>
      <c r="C39" s="118" t="s">
        <v>161</v>
      </c>
      <c r="D39" s="116">
        <f t="shared" si="13"/>
        <v>6062</v>
      </c>
      <c r="E39" s="116">
        <v>403</v>
      </c>
      <c r="F39" s="116">
        <v>1348</v>
      </c>
      <c r="G39" s="116">
        <v>1578</v>
      </c>
      <c r="H39" s="116">
        <v>747</v>
      </c>
      <c r="I39" s="116">
        <v>662</v>
      </c>
      <c r="J39" s="116">
        <v>662</v>
      </c>
      <c r="K39" s="116">
        <v>662</v>
      </c>
    </row>
    <row r="40" spans="1:18" s="114" customFormat="1" ht="33" customHeight="1" x14ac:dyDescent="0.35">
      <c r="A40" s="170" t="s">
        <v>29</v>
      </c>
      <c r="B40" s="170" t="s">
        <v>101</v>
      </c>
      <c r="C40" s="115" t="s">
        <v>0</v>
      </c>
      <c r="D40" s="116">
        <f>SUM(E40:K40)</f>
        <v>25204.799999999999</v>
      </c>
      <c r="E40" s="116">
        <f>E43+E44</f>
        <v>2311</v>
      </c>
      <c r="F40" s="116">
        <f>SUM(F43:F44)</f>
        <v>2006.2</v>
      </c>
      <c r="G40" s="116">
        <f>SUM(G42:G44)</f>
        <v>8463.7999999999993</v>
      </c>
      <c r="H40" s="116">
        <f>SUM(H42:H45)</f>
        <v>3213.8</v>
      </c>
      <c r="I40" s="116">
        <f t="shared" ref="I40:K40" si="14">SUM(I42:I45)</f>
        <v>3070</v>
      </c>
      <c r="J40" s="116">
        <f t="shared" si="14"/>
        <v>3070</v>
      </c>
      <c r="K40" s="116">
        <f t="shared" si="14"/>
        <v>3070</v>
      </c>
    </row>
    <row r="41" spans="1:18" s="114" customFormat="1" ht="27.75" customHeight="1" x14ac:dyDescent="0.35">
      <c r="A41" s="171"/>
      <c r="B41" s="171"/>
      <c r="C41" s="115" t="s">
        <v>225</v>
      </c>
      <c r="D41" s="116"/>
      <c r="E41" s="116"/>
      <c r="F41" s="116"/>
      <c r="G41" s="116"/>
      <c r="H41" s="116"/>
      <c r="I41" s="116"/>
      <c r="J41" s="116"/>
      <c r="K41" s="116"/>
    </row>
    <row r="42" spans="1:18" s="114" customFormat="1" ht="27.75" customHeight="1" x14ac:dyDescent="0.35">
      <c r="A42" s="171"/>
      <c r="B42" s="171"/>
      <c r="C42" s="115" t="s">
        <v>156</v>
      </c>
      <c r="D42" s="116">
        <f>SUM(E42:K42)</f>
        <v>50</v>
      </c>
      <c r="E42" s="116">
        <v>0</v>
      </c>
      <c r="F42" s="116">
        <v>0</v>
      </c>
      <c r="G42" s="116">
        <v>50</v>
      </c>
      <c r="H42" s="116">
        <v>0</v>
      </c>
      <c r="I42" s="116">
        <v>0</v>
      </c>
      <c r="J42" s="116">
        <v>0</v>
      </c>
      <c r="K42" s="116">
        <v>0</v>
      </c>
    </row>
    <row r="43" spans="1:18" s="114" customFormat="1" ht="27.75" customHeight="1" x14ac:dyDescent="0.35">
      <c r="A43" s="171"/>
      <c r="B43" s="171"/>
      <c r="C43" s="115" t="s">
        <v>161</v>
      </c>
      <c r="D43" s="116">
        <f>SUM(E43:K43)</f>
        <v>657</v>
      </c>
      <c r="E43" s="116">
        <v>100</v>
      </c>
      <c r="F43" s="116">
        <v>98</v>
      </c>
      <c r="G43" s="116">
        <v>60</v>
      </c>
      <c r="H43" s="116">
        <v>99</v>
      </c>
      <c r="I43" s="116">
        <v>100</v>
      </c>
      <c r="J43" s="116">
        <v>100</v>
      </c>
      <c r="K43" s="116">
        <v>100</v>
      </c>
    </row>
    <row r="44" spans="1:18" s="114" customFormat="1" ht="33" customHeight="1" x14ac:dyDescent="0.35">
      <c r="A44" s="172"/>
      <c r="B44" s="172"/>
      <c r="C44" s="118" t="s">
        <v>209</v>
      </c>
      <c r="D44" s="116">
        <f>SUM(E44:K44)</f>
        <v>24497.8</v>
      </c>
      <c r="E44" s="116">
        <v>2211</v>
      </c>
      <c r="F44" s="116">
        <v>1908.2</v>
      </c>
      <c r="G44" s="116">
        <v>8353.7999999999993</v>
      </c>
      <c r="H44" s="116">
        <v>3114.8</v>
      </c>
      <c r="I44" s="116">
        <v>2970</v>
      </c>
      <c r="J44" s="116">
        <v>2970</v>
      </c>
      <c r="K44" s="116">
        <v>2970</v>
      </c>
    </row>
    <row r="45" spans="1:18" s="114" customFormat="1" ht="39.75" customHeight="1" x14ac:dyDescent="0.35">
      <c r="A45" s="169" t="s">
        <v>168</v>
      </c>
      <c r="B45" s="169" t="s">
        <v>169</v>
      </c>
      <c r="C45" s="115" t="s">
        <v>0</v>
      </c>
      <c r="D45" s="116">
        <f>SUM(D48:D53)</f>
        <v>0</v>
      </c>
      <c r="E45" s="116">
        <f>SUM(E47:E53)</f>
        <v>0</v>
      </c>
      <c r="F45" s="116">
        <f t="shared" ref="F45:K45" si="15">SUM(F47:F53)</f>
        <v>0</v>
      </c>
      <c r="G45" s="116">
        <f t="shared" si="15"/>
        <v>0</v>
      </c>
      <c r="H45" s="116">
        <f t="shared" si="15"/>
        <v>0</v>
      </c>
      <c r="I45" s="116">
        <f t="shared" si="15"/>
        <v>0</v>
      </c>
      <c r="J45" s="116">
        <f t="shared" si="15"/>
        <v>0</v>
      </c>
      <c r="K45" s="116">
        <f t="shared" si="15"/>
        <v>0</v>
      </c>
    </row>
    <row r="46" spans="1:18" s="114" customFormat="1" ht="24.75" customHeight="1" x14ac:dyDescent="0.35">
      <c r="A46" s="169"/>
      <c r="B46" s="169"/>
      <c r="C46" s="115" t="s">
        <v>225</v>
      </c>
      <c r="D46" s="116"/>
      <c r="E46" s="116"/>
      <c r="F46" s="116"/>
      <c r="G46" s="116"/>
      <c r="H46" s="116"/>
      <c r="I46" s="116"/>
      <c r="J46" s="116"/>
      <c r="K46" s="116"/>
    </row>
    <row r="47" spans="1:18" s="114" customFormat="1" ht="39.75" customHeight="1" x14ac:dyDescent="0.35">
      <c r="A47" s="169"/>
      <c r="B47" s="169"/>
      <c r="C47" s="115" t="s">
        <v>212</v>
      </c>
      <c r="D47" s="116">
        <f t="shared" ref="D47:D53" si="16">SUM(E47:K47)</f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</row>
    <row r="48" spans="1:18" s="114" customFormat="1" ht="37.5" customHeight="1" x14ac:dyDescent="0.35">
      <c r="A48" s="169"/>
      <c r="B48" s="169"/>
      <c r="C48" s="118" t="s">
        <v>156</v>
      </c>
      <c r="D48" s="116">
        <f t="shared" si="16"/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</row>
    <row r="49" spans="1:12" s="114" customFormat="1" ht="45" customHeight="1" x14ac:dyDescent="0.35">
      <c r="A49" s="169"/>
      <c r="B49" s="169"/>
      <c r="C49" s="118" t="s">
        <v>157</v>
      </c>
      <c r="D49" s="116">
        <f t="shared" si="16"/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</row>
    <row r="50" spans="1:12" s="114" customFormat="1" ht="41.25" customHeight="1" x14ac:dyDescent="0.35">
      <c r="A50" s="169"/>
      <c r="B50" s="169"/>
      <c r="C50" s="118" t="s">
        <v>158</v>
      </c>
      <c r="D50" s="116">
        <f t="shared" si="16"/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2" s="114" customFormat="1" ht="39" customHeight="1" x14ac:dyDescent="0.35">
      <c r="A51" s="169"/>
      <c r="B51" s="169"/>
      <c r="C51" s="118" t="s">
        <v>159</v>
      </c>
      <c r="D51" s="116">
        <f t="shared" si="16"/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</row>
    <row r="52" spans="1:12" s="114" customFormat="1" ht="41.25" customHeight="1" x14ac:dyDescent="0.35">
      <c r="A52" s="169"/>
      <c r="B52" s="169"/>
      <c r="C52" s="118" t="s">
        <v>160</v>
      </c>
      <c r="D52" s="116">
        <f t="shared" si="16"/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</row>
    <row r="53" spans="1:12" s="114" customFormat="1" ht="41.25" customHeight="1" x14ac:dyDescent="0.35">
      <c r="A53" s="169"/>
      <c r="B53" s="169"/>
      <c r="C53" s="118" t="s">
        <v>161</v>
      </c>
      <c r="D53" s="116">
        <f t="shared" si="16"/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1:12" s="127" customFormat="1" ht="41.25" customHeight="1" x14ac:dyDescent="0.3">
      <c r="A54" s="124"/>
      <c r="B54" s="124"/>
      <c r="C54" s="125"/>
      <c r="D54" s="126"/>
      <c r="E54" s="126"/>
      <c r="F54" s="126"/>
      <c r="G54" s="126"/>
      <c r="H54" s="126"/>
      <c r="I54" s="126"/>
      <c r="J54" s="126"/>
      <c r="K54" s="126"/>
    </row>
    <row r="55" spans="1:12" s="127" customFormat="1" ht="13.5" customHeight="1" x14ac:dyDescent="0.3">
      <c r="A55" s="124"/>
      <c r="B55" s="124"/>
      <c r="C55" s="125"/>
      <c r="D55" s="126"/>
      <c r="E55" s="126"/>
      <c r="F55" s="126"/>
      <c r="G55" s="126"/>
      <c r="H55" s="126"/>
      <c r="I55" s="126"/>
      <c r="J55" s="126"/>
      <c r="K55" s="126"/>
    </row>
    <row r="56" spans="1:12" s="131" customFormat="1" ht="90.75" customHeight="1" x14ac:dyDescent="0.5">
      <c r="A56" s="176" t="s">
        <v>260</v>
      </c>
      <c r="B56" s="176"/>
      <c r="C56" s="128"/>
      <c r="D56" s="128"/>
      <c r="E56" s="129"/>
      <c r="F56" s="129"/>
      <c r="G56" s="175" t="s">
        <v>180</v>
      </c>
      <c r="H56" s="175"/>
      <c r="I56" s="175"/>
      <c r="J56" s="175"/>
      <c r="K56" s="175"/>
      <c r="L56" s="130"/>
    </row>
    <row r="57" spans="1:12" s="131" customFormat="1" ht="90.75" customHeight="1" x14ac:dyDescent="0.5">
      <c r="A57" s="176"/>
      <c r="B57" s="176"/>
      <c r="C57" s="128"/>
      <c r="D57" s="128"/>
      <c r="E57" s="129"/>
      <c r="F57" s="129"/>
      <c r="G57" s="175"/>
      <c r="H57" s="175"/>
      <c r="I57" s="175"/>
      <c r="J57" s="175"/>
      <c r="K57" s="175"/>
      <c r="L57" s="130"/>
    </row>
  </sheetData>
  <mergeCells count="18">
    <mergeCell ref="H1:L3"/>
    <mergeCell ref="G56:K57"/>
    <mergeCell ref="A56:B57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  <mergeCell ref="A45:A53"/>
    <mergeCell ref="B45:B53"/>
    <mergeCell ref="B40:B44"/>
    <mergeCell ref="A40:A44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view="pageBreakPreview" topLeftCell="A46" zoomScale="59" zoomScaleNormal="69" zoomScaleSheetLayoutView="59" zoomScalePageLayoutView="64" workbookViewId="0">
      <selection activeCell="H17" sqref="H17"/>
    </sheetView>
  </sheetViews>
  <sheetFormatPr defaultRowHeight="12.75" x14ac:dyDescent="0.2"/>
  <cols>
    <col min="1" max="1" width="21.5703125" style="75" customWidth="1"/>
    <col min="2" max="2" width="43.7109375" style="75" customWidth="1"/>
    <col min="3" max="3" width="28.7109375" style="75" customWidth="1"/>
    <col min="4" max="4" width="16.5703125" style="75" customWidth="1"/>
    <col min="5" max="5" width="15.140625" style="75" customWidth="1"/>
    <col min="6" max="6" width="15.7109375" style="75" customWidth="1"/>
    <col min="7" max="10" width="15.85546875" style="75" customWidth="1"/>
    <col min="11" max="11" width="18.7109375" style="75" customWidth="1"/>
    <col min="12" max="12" width="9.140625" style="75"/>
    <col min="13" max="13" width="20.140625" style="75" customWidth="1"/>
    <col min="14" max="14" width="9.140625" style="75"/>
    <col min="15" max="15" width="17.5703125" style="75" customWidth="1"/>
    <col min="16" max="16384" width="9.140625" style="75"/>
  </cols>
  <sheetData>
    <row r="2" spans="1:15" ht="3.75" customHeigh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5" s="76" customFormat="1" ht="15" customHeight="1" x14ac:dyDescent="0.4">
      <c r="B3" s="77"/>
      <c r="C3" s="77"/>
      <c r="D3" s="107"/>
      <c r="E3" s="108"/>
      <c r="F3" s="108"/>
      <c r="G3" s="194" t="s">
        <v>235</v>
      </c>
      <c r="H3" s="195"/>
      <c r="I3" s="195"/>
      <c r="J3" s="195"/>
      <c r="K3" s="195"/>
    </row>
    <row r="4" spans="1:15" s="76" customFormat="1" ht="15" customHeight="1" x14ac:dyDescent="0.4">
      <c r="B4" s="77"/>
      <c r="C4" s="77"/>
      <c r="D4" s="107"/>
      <c r="E4" s="108"/>
      <c r="F4" s="108"/>
      <c r="G4" s="195"/>
      <c r="H4" s="195"/>
      <c r="I4" s="195"/>
      <c r="J4" s="195"/>
      <c r="K4" s="195"/>
    </row>
    <row r="5" spans="1:15" s="76" customFormat="1" ht="71.25" customHeight="1" x14ac:dyDescent="0.4">
      <c r="B5" s="77"/>
      <c r="C5" s="77"/>
      <c r="D5" s="107"/>
      <c r="E5" s="108"/>
      <c r="F5" s="108"/>
      <c r="G5" s="195"/>
      <c r="H5" s="195"/>
      <c r="I5" s="195"/>
      <c r="J5" s="195"/>
      <c r="K5" s="195"/>
    </row>
    <row r="6" spans="1:15" s="76" customFormat="1" ht="15" customHeight="1" x14ac:dyDescent="0.4">
      <c r="B6" s="77"/>
      <c r="C6" s="77"/>
      <c r="D6" s="107"/>
      <c r="E6" s="108"/>
      <c r="F6" s="108"/>
      <c r="G6" s="195"/>
      <c r="H6" s="195"/>
      <c r="I6" s="195"/>
      <c r="J6" s="195"/>
      <c r="K6" s="195"/>
    </row>
    <row r="7" spans="1:15" s="76" customFormat="1" ht="15" customHeight="1" x14ac:dyDescent="0.4">
      <c r="B7" s="77"/>
      <c r="C7" s="77"/>
      <c r="D7" s="196"/>
      <c r="E7" s="197"/>
      <c r="F7" s="197"/>
      <c r="G7" s="197"/>
      <c r="H7" s="197"/>
      <c r="I7" s="197"/>
      <c r="J7" s="197"/>
      <c r="K7" s="78"/>
    </row>
    <row r="8" spans="1:15" s="76" customFormat="1" ht="12.75" hidden="1" customHeight="1" x14ac:dyDescent="0.4">
      <c r="A8" s="79"/>
      <c r="B8" s="77"/>
      <c r="C8" s="80"/>
      <c r="D8" s="80"/>
      <c r="E8" s="81"/>
      <c r="F8" s="80"/>
      <c r="G8" s="80"/>
      <c r="H8" s="80"/>
      <c r="I8" s="80"/>
      <c r="J8" s="80"/>
      <c r="K8" s="77"/>
    </row>
    <row r="9" spans="1:15" s="76" customFormat="1" ht="93" customHeight="1" x14ac:dyDescent="0.35">
      <c r="A9" s="194" t="s">
        <v>236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</row>
    <row r="10" spans="1:15" ht="11.25" customHeight="1" x14ac:dyDescent="0.2">
      <c r="A10" s="82"/>
      <c r="B10" s="83"/>
      <c r="C10" s="84"/>
      <c r="D10" s="84"/>
      <c r="E10" s="84"/>
      <c r="F10" s="84"/>
      <c r="G10" s="84"/>
      <c r="H10" s="84"/>
      <c r="I10" s="84"/>
      <c r="J10" s="84"/>
      <c r="K10" s="84"/>
    </row>
    <row r="11" spans="1:15" s="85" customFormat="1" ht="45" customHeight="1" x14ac:dyDescent="0.3">
      <c r="A11" s="199" t="s">
        <v>5</v>
      </c>
      <c r="B11" s="178" t="s">
        <v>17</v>
      </c>
      <c r="C11" s="199" t="s">
        <v>8</v>
      </c>
      <c r="D11" s="198" t="s">
        <v>21</v>
      </c>
      <c r="E11" s="181"/>
      <c r="F11" s="181"/>
      <c r="G11" s="181"/>
      <c r="H11" s="181"/>
      <c r="I11" s="181"/>
      <c r="J11" s="181"/>
      <c r="K11" s="182"/>
    </row>
    <row r="12" spans="1:15" s="86" customFormat="1" ht="40.5" x14ac:dyDescent="0.3">
      <c r="A12" s="199"/>
      <c r="B12" s="178"/>
      <c r="C12" s="199"/>
      <c r="D12" s="105" t="s">
        <v>50</v>
      </c>
      <c r="E12" s="105" t="s">
        <v>95</v>
      </c>
      <c r="F12" s="105" t="s">
        <v>96</v>
      </c>
      <c r="G12" s="105" t="s">
        <v>97</v>
      </c>
      <c r="H12" s="105" t="s">
        <v>98</v>
      </c>
      <c r="I12" s="105" t="s">
        <v>99</v>
      </c>
      <c r="J12" s="105" t="s">
        <v>100</v>
      </c>
      <c r="K12" s="105" t="s">
        <v>103</v>
      </c>
    </row>
    <row r="13" spans="1:15" s="86" customFormat="1" ht="43.5" customHeight="1" x14ac:dyDescent="0.3">
      <c r="A13" s="186" t="s">
        <v>20</v>
      </c>
      <c r="B13" s="193" t="s">
        <v>223</v>
      </c>
      <c r="C13" s="87" t="s">
        <v>226</v>
      </c>
      <c r="D13" s="88">
        <f>SUM(E13:K13)</f>
        <v>1295906.1000000001</v>
      </c>
      <c r="E13" s="88">
        <f>E14+E15+E16+E17</f>
        <v>208360.30000000002</v>
      </c>
      <c r="F13" s="88">
        <f>F14+F15+F16+F17</f>
        <v>309212.60000000003</v>
      </c>
      <c r="G13" s="88">
        <f>G14+G15+G16+G17</f>
        <v>258497.00999999998</v>
      </c>
      <c r="H13" s="88">
        <f t="shared" ref="H13:J13" si="0">H14+H15+H16+H17</f>
        <v>124165.39000000001</v>
      </c>
      <c r="I13" s="88">
        <f t="shared" si="0"/>
        <v>131752.4</v>
      </c>
      <c r="J13" s="88">
        <f t="shared" si="0"/>
        <v>131891.20000000001</v>
      </c>
      <c r="K13" s="88">
        <f>K14+K15+K16+K17</f>
        <v>132027.20000000001</v>
      </c>
    </row>
    <row r="14" spans="1:15" s="86" customFormat="1" ht="39.75" customHeight="1" x14ac:dyDescent="0.3">
      <c r="A14" s="187"/>
      <c r="B14" s="193"/>
      <c r="C14" s="87" t="s">
        <v>9</v>
      </c>
      <c r="D14" s="88">
        <f t="shared" ref="D14:K17" si="1">D19+D79+D114</f>
        <v>0</v>
      </c>
      <c r="E14" s="88">
        <f t="shared" si="1"/>
        <v>0</v>
      </c>
      <c r="F14" s="88">
        <f t="shared" si="1"/>
        <v>0</v>
      </c>
      <c r="G14" s="88">
        <v>0</v>
      </c>
      <c r="H14" s="88">
        <f t="shared" si="1"/>
        <v>0</v>
      </c>
      <c r="I14" s="88">
        <f t="shared" si="1"/>
        <v>0</v>
      </c>
      <c r="J14" s="88">
        <f t="shared" si="1"/>
        <v>0</v>
      </c>
      <c r="K14" s="88">
        <f t="shared" si="1"/>
        <v>0</v>
      </c>
      <c r="M14" s="89"/>
    </row>
    <row r="15" spans="1:15" s="86" customFormat="1" ht="43.5" customHeight="1" x14ac:dyDescent="0.3">
      <c r="A15" s="187"/>
      <c r="B15" s="193"/>
      <c r="C15" s="90" t="s">
        <v>7</v>
      </c>
      <c r="D15" s="88">
        <f>SUM(E15:K15)</f>
        <v>105064.4</v>
      </c>
      <c r="E15" s="88">
        <f>E20+E80+E115</f>
        <v>31863.7</v>
      </c>
      <c r="F15" s="88">
        <f t="shared" si="1"/>
        <v>0</v>
      </c>
      <c r="G15" s="88">
        <f>G20+G148</f>
        <v>65477.9</v>
      </c>
      <c r="H15" s="88">
        <f>H20+H148</f>
        <v>2429</v>
      </c>
      <c r="I15" s="88">
        <f t="shared" ref="I15:K15" si="2">I20+I148</f>
        <v>1719.4</v>
      </c>
      <c r="J15" s="88">
        <f t="shared" si="2"/>
        <v>1764.2</v>
      </c>
      <c r="K15" s="88">
        <f t="shared" si="2"/>
        <v>1810.2</v>
      </c>
    </row>
    <row r="16" spans="1:15" s="86" customFormat="1" ht="44.25" customHeight="1" x14ac:dyDescent="0.3">
      <c r="A16" s="187"/>
      <c r="B16" s="193"/>
      <c r="C16" s="90" t="s">
        <v>24</v>
      </c>
      <c r="D16" s="88">
        <f>SUM(E16:K16)</f>
        <v>1028968.4900000001</v>
      </c>
      <c r="E16" s="88">
        <f t="shared" si="1"/>
        <v>138477.5</v>
      </c>
      <c r="F16" s="88">
        <f t="shared" si="1"/>
        <v>277752.00000000006</v>
      </c>
      <c r="G16" s="88">
        <f>G21+G81+G116</f>
        <v>166412.59999999998</v>
      </c>
      <c r="H16" s="88">
        <f t="shared" si="1"/>
        <v>105436.39000000001</v>
      </c>
      <c r="I16" s="88">
        <f t="shared" si="1"/>
        <v>113632</v>
      </c>
      <c r="J16" s="88">
        <f t="shared" si="1"/>
        <v>113629</v>
      </c>
      <c r="K16" s="88">
        <f t="shared" si="1"/>
        <v>113629</v>
      </c>
      <c r="M16" s="89">
        <f>'2 бюджет'!H7-'3 финансы'!H16</f>
        <v>0</v>
      </c>
      <c r="O16" s="89"/>
    </row>
    <row r="17" spans="1:15" s="86" customFormat="1" ht="45.75" customHeight="1" x14ac:dyDescent="0.3">
      <c r="A17" s="187"/>
      <c r="B17" s="193"/>
      <c r="C17" s="90" t="s">
        <v>22</v>
      </c>
      <c r="D17" s="88">
        <f>SUM(E17:K17)</f>
        <v>161873.21</v>
      </c>
      <c r="E17" s="88">
        <f t="shared" si="1"/>
        <v>38019.1</v>
      </c>
      <c r="F17" s="88">
        <f t="shared" si="1"/>
        <v>31460.6</v>
      </c>
      <c r="G17" s="88">
        <f>G22+G82</f>
        <v>26606.510000000002</v>
      </c>
      <c r="H17" s="88">
        <f t="shared" ref="H17:K17" si="3">H22+H82</f>
        <v>16300</v>
      </c>
      <c r="I17" s="88">
        <f t="shared" si="3"/>
        <v>16401</v>
      </c>
      <c r="J17" s="88">
        <f t="shared" si="3"/>
        <v>16498</v>
      </c>
      <c r="K17" s="88">
        <f t="shared" si="3"/>
        <v>16588</v>
      </c>
      <c r="O17" s="89">
        <f>H16+H15</f>
        <v>107865.39000000001</v>
      </c>
    </row>
    <row r="18" spans="1:15" s="86" customFormat="1" ht="44.25" customHeight="1" x14ac:dyDescent="0.3">
      <c r="A18" s="186" t="s">
        <v>25</v>
      </c>
      <c r="B18" s="192" t="s">
        <v>163</v>
      </c>
      <c r="C18" s="87" t="s">
        <v>226</v>
      </c>
      <c r="D18" s="88">
        <f>D19+D20+D21+D22</f>
        <v>1134095.3899999999</v>
      </c>
      <c r="E18" s="88">
        <f>E23+E28+E33+E38+E43+E48+E53+E58+E63+E68+E73</f>
        <v>183712.2</v>
      </c>
      <c r="F18" s="88">
        <f>F21+F22</f>
        <v>283936.40000000002</v>
      </c>
      <c r="G18" s="88">
        <f>SUM(G19:G22)</f>
        <v>226028.3</v>
      </c>
      <c r="H18" s="88">
        <f t="shared" ref="H18:K18" si="4">SUM(H19:H22)</f>
        <v>104790.49</v>
      </c>
      <c r="I18" s="88">
        <f t="shared" si="4"/>
        <v>111828</v>
      </c>
      <c r="J18" s="88">
        <f t="shared" si="4"/>
        <v>111875</v>
      </c>
      <c r="K18" s="88">
        <f t="shared" si="4"/>
        <v>111925</v>
      </c>
    </row>
    <row r="19" spans="1:15" s="86" customFormat="1" ht="41.25" customHeight="1" x14ac:dyDescent="0.3">
      <c r="A19" s="187"/>
      <c r="B19" s="192"/>
      <c r="C19" s="87" t="s">
        <v>6</v>
      </c>
      <c r="D19" s="88">
        <f>D24+D29+D34+D39+D44+D49+D54+D59+D64+D69+D74</f>
        <v>0</v>
      </c>
      <c r="E19" s="88">
        <f t="shared" ref="E19:K19" si="5">E24+E29+E34+E39+E44+E49+E54+E59+E64+E69+E74</f>
        <v>0</v>
      </c>
      <c r="F19" s="88">
        <f t="shared" si="5"/>
        <v>0</v>
      </c>
      <c r="G19" s="88">
        <v>0</v>
      </c>
      <c r="H19" s="88">
        <f t="shared" si="5"/>
        <v>0</v>
      </c>
      <c r="I19" s="88">
        <f t="shared" si="5"/>
        <v>0</v>
      </c>
      <c r="J19" s="88">
        <f t="shared" si="5"/>
        <v>0</v>
      </c>
      <c r="K19" s="88">
        <f t="shared" si="5"/>
        <v>0</v>
      </c>
    </row>
    <row r="20" spans="1:15" s="86" customFormat="1" ht="41.25" customHeight="1" x14ac:dyDescent="0.3">
      <c r="A20" s="187"/>
      <c r="B20" s="192"/>
      <c r="C20" s="90" t="s">
        <v>7</v>
      </c>
      <c r="D20" s="88">
        <f>E20+F20+G20+H20+I20+J20+K20</f>
        <v>97298</v>
      </c>
      <c r="E20" s="88">
        <v>31863.7</v>
      </c>
      <c r="F20" s="88">
        <f t="shared" ref="F20" si="6">F25+F30+F35+F40+F45+F50+F55+F65+F70+F75</f>
        <v>0</v>
      </c>
      <c r="G20" s="88">
        <f>G75</f>
        <v>64058.3</v>
      </c>
      <c r="H20" s="88">
        <f>H30+H75</f>
        <v>1376</v>
      </c>
      <c r="I20" s="88">
        <f t="shared" ref="I20:K20" si="7">I75</f>
        <v>0</v>
      </c>
      <c r="J20" s="88">
        <f t="shared" si="7"/>
        <v>0</v>
      </c>
      <c r="K20" s="88">
        <f t="shared" si="7"/>
        <v>0</v>
      </c>
      <c r="O20" s="89">
        <f>I146+I136+I126-100+I121+280+I76-774+I71+I61+I46+I41+I26</f>
        <v>89049</v>
      </c>
    </row>
    <row r="21" spans="1:15" s="86" customFormat="1" ht="46.5" customHeight="1" x14ac:dyDescent="0.3">
      <c r="A21" s="208"/>
      <c r="B21" s="192"/>
      <c r="C21" s="90" t="s">
        <v>24</v>
      </c>
      <c r="D21" s="88">
        <f>D26+D31+D36+D41+D46+D51+D56+D61+D66+D71+D76</f>
        <v>978200.3899999999</v>
      </c>
      <c r="E21" s="88">
        <f>E26+E31+E36+E41+E46+E51+E61+E66+E71+E76</f>
        <v>133006.5</v>
      </c>
      <c r="F21" s="88">
        <f t="shared" ref="F21:K21" si="8">F26+F31+F36+F41+F46+F51+F61+F66+F71+F76</f>
        <v>271681.40000000002</v>
      </c>
      <c r="G21" s="88">
        <f>G26+G31+G36+G41+G46+G51+G61+G66+G71+G76</f>
        <v>153370</v>
      </c>
      <c r="H21" s="88">
        <f t="shared" si="8"/>
        <v>98764.49</v>
      </c>
      <c r="I21" s="88">
        <f t="shared" si="8"/>
        <v>107128</v>
      </c>
      <c r="J21" s="88">
        <f t="shared" si="8"/>
        <v>107125</v>
      </c>
      <c r="K21" s="88">
        <f t="shared" si="8"/>
        <v>107125</v>
      </c>
      <c r="M21" s="89">
        <f>'2 бюджет'!H19-'3 финансы'!H21</f>
        <v>0</v>
      </c>
    </row>
    <row r="22" spans="1:15" s="86" customFormat="1" ht="45.75" customHeight="1" x14ac:dyDescent="0.3">
      <c r="A22" s="187"/>
      <c r="B22" s="192"/>
      <c r="C22" s="90" t="s">
        <v>22</v>
      </c>
      <c r="D22" s="88">
        <f>SUM(E22:K22)</f>
        <v>58597</v>
      </c>
      <c r="E22" s="88">
        <f t="shared" ref="E22" si="9">E27+E32+E37+E42+E47+E52+E57+E62+E67+E72+E77</f>
        <v>18842</v>
      </c>
      <c r="F22" s="88">
        <f>F27+F32+F37+F42+F47+F52+F57+F62+F67+F72+F77</f>
        <v>12255</v>
      </c>
      <c r="G22" s="88">
        <f>G42</f>
        <v>8600</v>
      </c>
      <c r="H22" s="88">
        <f t="shared" ref="H22:K22" si="10">H42</f>
        <v>4650</v>
      </c>
      <c r="I22" s="88">
        <f t="shared" si="10"/>
        <v>4700</v>
      </c>
      <c r="J22" s="88">
        <f t="shared" si="10"/>
        <v>4750</v>
      </c>
      <c r="K22" s="88">
        <f t="shared" si="10"/>
        <v>4800</v>
      </c>
    </row>
    <row r="23" spans="1:15" s="86" customFormat="1" ht="36" customHeight="1" x14ac:dyDescent="0.3">
      <c r="A23" s="170" t="s">
        <v>182</v>
      </c>
      <c r="B23" s="170" t="s">
        <v>46</v>
      </c>
      <c r="C23" s="87" t="s">
        <v>226</v>
      </c>
      <c r="D23" s="88">
        <f>E23+F23+G23+H23+I23+J23+K23</f>
        <v>154356.97</v>
      </c>
      <c r="E23" s="88">
        <f>SUM(E24:E27)</f>
        <v>32738</v>
      </c>
      <c r="F23" s="88">
        <v>19660.7</v>
      </c>
      <c r="G23" s="88">
        <f>G26</f>
        <v>17251.3</v>
      </c>
      <c r="H23" s="88">
        <f>H26</f>
        <v>20167.97</v>
      </c>
      <c r="I23" s="88">
        <f t="shared" ref="I23:K23" si="11">I26</f>
        <v>21513</v>
      </c>
      <c r="J23" s="88">
        <f t="shared" si="11"/>
        <v>21513</v>
      </c>
      <c r="K23" s="88">
        <f t="shared" si="11"/>
        <v>21513</v>
      </c>
    </row>
    <row r="24" spans="1:15" s="86" customFormat="1" ht="45.75" customHeight="1" x14ac:dyDescent="0.3">
      <c r="A24" s="200"/>
      <c r="B24" s="200"/>
      <c r="C24" s="87" t="s">
        <v>6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</row>
    <row r="25" spans="1:15" s="86" customFormat="1" ht="39.75" customHeight="1" x14ac:dyDescent="0.3">
      <c r="A25" s="200"/>
      <c r="B25" s="200"/>
      <c r="C25" s="90" t="s">
        <v>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</row>
    <row r="26" spans="1:15" s="86" customFormat="1" ht="43.5" customHeight="1" x14ac:dyDescent="0.3">
      <c r="A26" s="201"/>
      <c r="B26" s="171"/>
      <c r="C26" s="90" t="s">
        <v>24</v>
      </c>
      <c r="D26" s="88">
        <f>E26+F26+G26+H26+I26+J26+K26</f>
        <v>142744.97</v>
      </c>
      <c r="E26" s="88">
        <v>21126</v>
      </c>
      <c r="F26" s="88">
        <v>19660.7</v>
      </c>
      <c r="G26" s="88">
        <v>17251.3</v>
      </c>
      <c r="H26" s="88">
        <v>20167.97</v>
      </c>
      <c r="I26" s="88">
        <v>21513</v>
      </c>
      <c r="J26" s="88">
        <v>21513</v>
      </c>
      <c r="K26" s="88">
        <v>21513</v>
      </c>
    </row>
    <row r="27" spans="1:15" s="86" customFormat="1" ht="42.75" customHeight="1" x14ac:dyDescent="0.3">
      <c r="A27" s="202"/>
      <c r="B27" s="172"/>
      <c r="C27" s="90" t="s">
        <v>22</v>
      </c>
      <c r="D27" s="88">
        <f>SUM(E27:K27)</f>
        <v>11612</v>
      </c>
      <c r="E27" s="88">
        <v>11612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</row>
    <row r="28" spans="1:15" s="86" customFormat="1" ht="39.75" customHeight="1" x14ac:dyDescent="0.3">
      <c r="A28" s="169" t="s">
        <v>181</v>
      </c>
      <c r="B28" s="169" t="s">
        <v>111</v>
      </c>
      <c r="C28" s="87" t="s">
        <v>226</v>
      </c>
      <c r="D28" s="88">
        <f>D31+D32</f>
        <v>83722.06</v>
      </c>
      <c r="E28" s="88">
        <f>SUM(E29:E32)</f>
        <v>12522</v>
      </c>
      <c r="F28" s="88">
        <f>F32+F31</f>
        <v>15887.32</v>
      </c>
      <c r="G28" s="88">
        <f>G32+G31</f>
        <v>16375.01</v>
      </c>
      <c r="H28" s="88">
        <f t="shared" ref="H28:K28" si="12">H29+H30+H31+H32</f>
        <v>9428.73</v>
      </c>
      <c r="I28" s="88">
        <f t="shared" si="12"/>
        <v>9389</v>
      </c>
      <c r="J28" s="88">
        <f t="shared" si="12"/>
        <v>10163</v>
      </c>
      <c r="K28" s="88">
        <f t="shared" si="12"/>
        <v>10163</v>
      </c>
    </row>
    <row r="29" spans="1:15" s="86" customFormat="1" ht="43.5" customHeight="1" x14ac:dyDescent="0.3">
      <c r="A29" s="169"/>
      <c r="B29" s="169"/>
      <c r="C29" s="87" t="s">
        <v>6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</row>
    <row r="30" spans="1:15" s="86" customFormat="1" ht="48.75" customHeight="1" x14ac:dyDescent="0.3">
      <c r="A30" s="169"/>
      <c r="B30" s="169"/>
      <c r="C30" s="90" t="s">
        <v>7</v>
      </c>
      <c r="D30" s="88">
        <v>0</v>
      </c>
      <c r="E30" s="88">
        <v>0</v>
      </c>
      <c r="F30" s="88">
        <v>0</v>
      </c>
      <c r="G30" s="88">
        <v>0</v>
      </c>
      <c r="H30" s="88">
        <v>206</v>
      </c>
      <c r="I30" s="88">
        <v>0</v>
      </c>
      <c r="J30" s="88">
        <v>0</v>
      </c>
      <c r="K30" s="88">
        <v>0</v>
      </c>
    </row>
    <row r="31" spans="1:15" s="86" customFormat="1" ht="51.75" customHeight="1" x14ac:dyDescent="0.3">
      <c r="A31" s="209"/>
      <c r="B31" s="179"/>
      <c r="C31" s="90" t="s">
        <v>24</v>
      </c>
      <c r="D31" s="88">
        <f>E31+F31+G31+H31+I31+J31+K31</f>
        <v>74351.06</v>
      </c>
      <c r="E31" s="88">
        <v>10823</v>
      </c>
      <c r="F31" s="88">
        <v>8215.32</v>
      </c>
      <c r="G31" s="88">
        <v>16375.01</v>
      </c>
      <c r="H31" s="88">
        <v>9222.73</v>
      </c>
      <c r="I31" s="88">
        <v>9389</v>
      </c>
      <c r="J31" s="88">
        <v>10163</v>
      </c>
      <c r="K31" s="88">
        <v>10163</v>
      </c>
      <c r="M31" s="89">
        <f>H31+H36</f>
        <v>17908.29</v>
      </c>
      <c r="O31" s="89"/>
    </row>
    <row r="32" spans="1:15" s="86" customFormat="1" ht="46.5" customHeight="1" x14ac:dyDescent="0.3">
      <c r="A32" s="209"/>
      <c r="B32" s="179"/>
      <c r="C32" s="90" t="s">
        <v>22</v>
      </c>
      <c r="D32" s="88">
        <f>SUM(E32:K32)</f>
        <v>9371</v>
      </c>
      <c r="E32" s="88">
        <v>1699</v>
      </c>
      <c r="F32" s="88">
        <v>7672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5" s="86" customFormat="1" ht="30.75" customHeight="1" x14ac:dyDescent="0.3">
      <c r="A33" s="170" t="s">
        <v>183</v>
      </c>
      <c r="B33" s="170" t="s">
        <v>237</v>
      </c>
      <c r="C33" s="87" t="s">
        <v>226</v>
      </c>
      <c r="D33" s="88">
        <f>E33+F33+G33+H33+I33+J33+K33</f>
        <v>56965.229999999996</v>
      </c>
      <c r="E33" s="88">
        <f>E34+E35+E36+E37</f>
        <v>3801</v>
      </c>
      <c r="F33" s="88">
        <f t="shared" ref="F33:K33" si="13">F34+F35+F36+F37</f>
        <v>6241.68</v>
      </c>
      <c r="G33" s="88">
        <f t="shared" si="13"/>
        <v>7867.99</v>
      </c>
      <c r="H33" s="88">
        <f t="shared" si="13"/>
        <v>8685.56</v>
      </c>
      <c r="I33" s="88">
        <f t="shared" si="13"/>
        <v>10123</v>
      </c>
      <c r="J33" s="88">
        <f t="shared" si="13"/>
        <v>10123</v>
      </c>
      <c r="K33" s="88">
        <f t="shared" si="13"/>
        <v>10123</v>
      </c>
      <c r="M33" s="89">
        <f>H36+H31</f>
        <v>17908.29</v>
      </c>
      <c r="O33" s="89"/>
    </row>
    <row r="34" spans="1:15" s="86" customFormat="1" ht="43.5" customHeight="1" x14ac:dyDescent="0.3">
      <c r="A34" s="200"/>
      <c r="B34" s="200"/>
      <c r="C34" s="87" t="s">
        <v>6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O34" s="89"/>
    </row>
    <row r="35" spans="1:15" s="86" customFormat="1" ht="38.25" customHeight="1" x14ac:dyDescent="0.3">
      <c r="A35" s="200"/>
      <c r="B35" s="200"/>
      <c r="C35" s="90" t="s">
        <v>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</row>
    <row r="36" spans="1:15" s="86" customFormat="1" ht="45.75" customHeight="1" x14ac:dyDescent="0.3">
      <c r="A36" s="201"/>
      <c r="B36" s="171"/>
      <c r="C36" s="90" t="s">
        <v>24</v>
      </c>
      <c r="D36" s="88">
        <f>E36+F36+G36+H36+I36+J36+K36</f>
        <v>55407.229999999996</v>
      </c>
      <c r="E36" s="88">
        <v>2243</v>
      </c>
      <c r="F36" s="88">
        <v>6241.68</v>
      </c>
      <c r="G36" s="88">
        <v>7867.99</v>
      </c>
      <c r="H36" s="88">
        <v>8685.56</v>
      </c>
      <c r="I36" s="88">
        <v>10123</v>
      </c>
      <c r="J36" s="88">
        <v>10123</v>
      </c>
      <c r="K36" s="88">
        <v>10123</v>
      </c>
    </row>
    <row r="37" spans="1:15" s="86" customFormat="1" ht="51" customHeight="1" x14ac:dyDescent="0.3">
      <c r="A37" s="202"/>
      <c r="B37" s="172"/>
      <c r="C37" s="90" t="s">
        <v>22</v>
      </c>
      <c r="D37" s="88">
        <f>SUM(E37:K37)</f>
        <v>1558</v>
      </c>
      <c r="E37" s="88">
        <v>1558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</row>
    <row r="38" spans="1:15" s="86" customFormat="1" ht="35.25" customHeight="1" x14ac:dyDescent="0.3">
      <c r="A38" s="170" t="s">
        <v>238</v>
      </c>
      <c r="B38" s="170" t="s">
        <v>47</v>
      </c>
      <c r="C38" s="87" t="s">
        <v>226</v>
      </c>
      <c r="D38" s="88">
        <f>E38+F38+G38+H38+I38+J38+K38</f>
        <v>80732.600000000006</v>
      </c>
      <c r="E38" s="88">
        <f>SUM(E39:E42)</f>
        <v>10870</v>
      </c>
      <c r="F38" s="88">
        <f>F41+F42</f>
        <v>12192.9</v>
      </c>
      <c r="G38" s="88">
        <f>G41+G42</f>
        <v>13122</v>
      </c>
      <c r="H38" s="88">
        <f t="shared" ref="H38:K38" si="14">H39+H40+H41+H42</f>
        <v>10719.7</v>
      </c>
      <c r="I38" s="88">
        <f t="shared" si="14"/>
        <v>11226</v>
      </c>
      <c r="J38" s="88">
        <f t="shared" si="14"/>
        <v>11276</v>
      </c>
      <c r="K38" s="88">
        <f t="shared" si="14"/>
        <v>11326</v>
      </c>
    </row>
    <row r="39" spans="1:15" s="86" customFormat="1" ht="39.75" customHeight="1" x14ac:dyDescent="0.3">
      <c r="A39" s="200"/>
      <c r="B39" s="200"/>
      <c r="C39" s="87" t="s">
        <v>6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</row>
    <row r="40" spans="1:15" s="86" customFormat="1" ht="47.25" customHeight="1" x14ac:dyDescent="0.3">
      <c r="A40" s="200"/>
      <c r="B40" s="200"/>
      <c r="C40" s="90" t="s">
        <v>7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</row>
    <row r="41" spans="1:15" s="86" customFormat="1" ht="45.75" customHeight="1" x14ac:dyDescent="0.3">
      <c r="A41" s="201"/>
      <c r="B41" s="171"/>
      <c r="C41" s="90" t="s">
        <v>24</v>
      </c>
      <c r="D41" s="88">
        <f>E41+F41+G41+H41+I41+J41+K41</f>
        <v>44676.600000000006</v>
      </c>
      <c r="E41" s="88">
        <v>6897</v>
      </c>
      <c r="F41" s="88">
        <v>7609.9</v>
      </c>
      <c r="G41" s="88">
        <v>4522</v>
      </c>
      <c r="H41" s="88">
        <v>6069.7</v>
      </c>
      <c r="I41" s="88">
        <v>6526</v>
      </c>
      <c r="J41" s="88">
        <v>6526</v>
      </c>
      <c r="K41" s="88">
        <v>6526</v>
      </c>
    </row>
    <row r="42" spans="1:15" s="86" customFormat="1" ht="48" customHeight="1" x14ac:dyDescent="0.3">
      <c r="A42" s="202"/>
      <c r="B42" s="172"/>
      <c r="C42" s="90" t="s">
        <v>22</v>
      </c>
      <c r="D42" s="88">
        <f>E42+F42+G42+H42+I42+J42+K42</f>
        <v>36056</v>
      </c>
      <c r="E42" s="88">
        <v>3973</v>
      </c>
      <c r="F42" s="88">
        <v>4583</v>
      </c>
      <c r="G42" s="88">
        <v>8600</v>
      </c>
      <c r="H42" s="88">
        <v>4650</v>
      </c>
      <c r="I42" s="88">
        <v>4700</v>
      </c>
      <c r="J42" s="88">
        <v>4750</v>
      </c>
      <c r="K42" s="88">
        <v>4800</v>
      </c>
    </row>
    <row r="43" spans="1:15" s="86" customFormat="1" ht="38.25" customHeight="1" x14ac:dyDescent="0.3">
      <c r="A43" s="170" t="s">
        <v>184</v>
      </c>
      <c r="B43" s="170" t="s">
        <v>239</v>
      </c>
      <c r="C43" s="87" t="s">
        <v>226</v>
      </c>
      <c r="D43" s="88">
        <f>E43+F43+G43+H43+I43+J43+K43</f>
        <v>6055</v>
      </c>
      <c r="E43" s="88">
        <f>E44+E45+E46+E47</f>
        <v>0</v>
      </c>
      <c r="F43" s="88">
        <f t="shared" ref="F43:K43" si="15">F44+F45+F46+F47</f>
        <v>0</v>
      </c>
      <c r="G43" s="88">
        <f>G46</f>
        <v>95</v>
      </c>
      <c r="H43" s="88">
        <f t="shared" si="15"/>
        <v>1460</v>
      </c>
      <c r="I43" s="88">
        <f t="shared" si="15"/>
        <v>1500</v>
      </c>
      <c r="J43" s="88">
        <f t="shared" si="15"/>
        <v>1500</v>
      </c>
      <c r="K43" s="88">
        <f t="shared" si="15"/>
        <v>1500</v>
      </c>
    </row>
    <row r="44" spans="1:15" s="86" customFormat="1" ht="44.25" customHeight="1" x14ac:dyDescent="0.3">
      <c r="A44" s="200"/>
      <c r="B44" s="200"/>
      <c r="C44" s="87" t="s">
        <v>6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</row>
    <row r="45" spans="1:15" s="86" customFormat="1" ht="48.75" customHeight="1" x14ac:dyDescent="0.3">
      <c r="A45" s="200"/>
      <c r="B45" s="200"/>
      <c r="C45" s="90" t="s">
        <v>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</row>
    <row r="46" spans="1:15" s="86" customFormat="1" ht="40.5" customHeight="1" x14ac:dyDescent="0.3">
      <c r="A46" s="201"/>
      <c r="B46" s="171"/>
      <c r="C46" s="90" t="s">
        <v>24</v>
      </c>
      <c r="D46" s="88">
        <f>E46+F46+G46+H46+I46+J46+K46</f>
        <v>6055</v>
      </c>
      <c r="E46" s="88">
        <v>0</v>
      </c>
      <c r="F46" s="88">
        <v>0</v>
      </c>
      <c r="G46" s="88">
        <v>95</v>
      </c>
      <c r="H46" s="88">
        <v>1460</v>
      </c>
      <c r="I46" s="88">
        <v>1500</v>
      </c>
      <c r="J46" s="88">
        <v>1500</v>
      </c>
      <c r="K46" s="88">
        <v>1500</v>
      </c>
    </row>
    <row r="47" spans="1:15" s="86" customFormat="1" ht="45.75" customHeight="1" x14ac:dyDescent="0.3">
      <c r="A47" s="202"/>
      <c r="B47" s="172"/>
      <c r="C47" s="90" t="s">
        <v>22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</row>
    <row r="48" spans="1:15" s="86" customFormat="1" ht="37.5" customHeight="1" x14ac:dyDescent="0.3">
      <c r="A48" s="193" t="s">
        <v>185</v>
      </c>
      <c r="B48" s="192" t="s">
        <v>45</v>
      </c>
      <c r="C48" s="87" t="s">
        <v>226</v>
      </c>
      <c r="D48" s="88">
        <f>E48+F48+G48+H48+I48+J48+K48</f>
        <v>7501.5</v>
      </c>
      <c r="E48" s="88">
        <f>E49+E50+E51+E52</f>
        <v>1436.5</v>
      </c>
      <c r="F48" s="88">
        <v>1311</v>
      </c>
      <c r="G48" s="88">
        <v>1043</v>
      </c>
      <c r="H48" s="88">
        <f t="shared" ref="H48:K48" si="16">H49+H50+H51+H52</f>
        <v>588</v>
      </c>
      <c r="I48" s="88">
        <f t="shared" si="16"/>
        <v>1043</v>
      </c>
      <c r="J48" s="88">
        <f t="shared" si="16"/>
        <v>1040</v>
      </c>
      <c r="K48" s="88">
        <f t="shared" si="16"/>
        <v>1040</v>
      </c>
    </row>
    <row r="49" spans="1:11" s="86" customFormat="1" ht="43.5" customHeight="1" x14ac:dyDescent="0.3">
      <c r="A49" s="193"/>
      <c r="B49" s="192"/>
      <c r="C49" s="87" t="s">
        <v>6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</row>
    <row r="50" spans="1:11" s="86" customFormat="1" ht="38.25" customHeight="1" x14ac:dyDescent="0.3">
      <c r="A50" s="193"/>
      <c r="B50" s="192"/>
      <c r="C50" s="90" t="s">
        <v>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</row>
    <row r="51" spans="1:11" s="86" customFormat="1" ht="48.75" customHeight="1" x14ac:dyDescent="0.3">
      <c r="A51" s="193"/>
      <c r="B51" s="192"/>
      <c r="C51" s="90" t="s">
        <v>24</v>
      </c>
      <c r="D51" s="88">
        <f>E51+F51+G51+H51+I51+J51+K51</f>
        <v>7501.5</v>
      </c>
      <c r="E51" s="88">
        <v>1436.5</v>
      </c>
      <c r="F51" s="88">
        <v>1311</v>
      </c>
      <c r="G51" s="88">
        <v>1043</v>
      </c>
      <c r="H51" s="88">
        <v>588</v>
      </c>
      <c r="I51" s="88">
        <v>1043</v>
      </c>
      <c r="J51" s="88">
        <v>1040</v>
      </c>
      <c r="K51" s="88">
        <v>1040</v>
      </c>
    </row>
    <row r="52" spans="1:11" s="86" customFormat="1" ht="38.25" customHeight="1" x14ac:dyDescent="0.3">
      <c r="A52" s="193"/>
      <c r="B52" s="192"/>
      <c r="C52" s="90" t="s">
        <v>22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</row>
    <row r="53" spans="1:11" s="86" customFormat="1" ht="37.5" customHeight="1" x14ac:dyDescent="0.3">
      <c r="A53" s="193" t="s">
        <v>186</v>
      </c>
      <c r="B53" s="189" t="s">
        <v>92</v>
      </c>
      <c r="C53" s="87" t="s">
        <v>226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</row>
    <row r="54" spans="1:11" s="86" customFormat="1" ht="44.25" customHeight="1" x14ac:dyDescent="0.3">
      <c r="A54" s="193"/>
      <c r="B54" s="190"/>
      <c r="C54" s="87" t="s">
        <v>6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</row>
    <row r="55" spans="1:11" s="86" customFormat="1" ht="44.25" customHeight="1" x14ac:dyDescent="0.3">
      <c r="A55" s="193"/>
      <c r="B55" s="190"/>
      <c r="C55" s="90" t="s">
        <v>7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</row>
    <row r="56" spans="1:11" s="86" customFormat="1" ht="49.5" customHeight="1" x14ac:dyDescent="0.3">
      <c r="A56" s="193"/>
      <c r="B56" s="190"/>
      <c r="C56" s="90" t="s">
        <v>24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</row>
    <row r="57" spans="1:11" s="86" customFormat="1" ht="39" customHeight="1" x14ac:dyDescent="0.3">
      <c r="A57" s="193"/>
      <c r="B57" s="191"/>
      <c r="C57" s="90" t="s">
        <v>22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</row>
    <row r="58" spans="1:11" s="86" customFormat="1" ht="33" customHeight="1" x14ac:dyDescent="0.3">
      <c r="A58" s="193" t="s">
        <v>187</v>
      </c>
      <c r="B58" s="192" t="s">
        <v>227</v>
      </c>
      <c r="C58" s="87" t="s">
        <v>226</v>
      </c>
      <c r="D58" s="88">
        <f>E58+F58+G58+H58+I58+J58+K58</f>
        <v>1986.6</v>
      </c>
      <c r="E58" s="88">
        <f>E59+E60+E61+E62</f>
        <v>0</v>
      </c>
      <c r="F58" s="88">
        <v>149.5</v>
      </c>
      <c r="G58" s="88">
        <f>G61</f>
        <v>131</v>
      </c>
      <c r="H58" s="88">
        <f>H61</f>
        <v>284.10000000000002</v>
      </c>
      <c r="I58" s="88">
        <f t="shared" ref="I58:K58" si="17">I61</f>
        <v>474</v>
      </c>
      <c r="J58" s="88">
        <f t="shared" si="17"/>
        <v>474</v>
      </c>
      <c r="K58" s="88">
        <f t="shared" si="17"/>
        <v>474</v>
      </c>
    </row>
    <row r="59" spans="1:11" s="86" customFormat="1" ht="49.5" customHeight="1" x14ac:dyDescent="0.3">
      <c r="A59" s="193"/>
      <c r="B59" s="192"/>
      <c r="C59" s="87" t="s">
        <v>6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</row>
    <row r="60" spans="1:11" s="86" customFormat="1" ht="39.75" customHeight="1" x14ac:dyDescent="0.3">
      <c r="A60" s="193"/>
      <c r="B60" s="192"/>
      <c r="C60" s="90" t="s">
        <v>7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</row>
    <row r="61" spans="1:11" s="86" customFormat="1" ht="45" customHeight="1" x14ac:dyDescent="0.3">
      <c r="A61" s="193"/>
      <c r="B61" s="192"/>
      <c r="C61" s="90" t="s">
        <v>24</v>
      </c>
      <c r="D61" s="88">
        <f>E61+F61+G61+H61+I61+J61+K61</f>
        <v>1986.6</v>
      </c>
      <c r="E61" s="88">
        <v>0</v>
      </c>
      <c r="F61" s="88">
        <v>149.5</v>
      </c>
      <c r="G61" s="88">
        <v>131</v>
      </c>
      <c r="H61" s="88">
        <v>284.10000000000002</v>
      </c>
      <c r="I61" s="88">
        <v>474</v>
      </c>
      <c r="J61" s="88">
        <v>474</v>
      </c>
      <c r="K61" s="88">
        <v>474</v>
      </c>
    </row>
    <row r="62" spans="1:11" s="86" customFormat="1" ht="41.25" customHeight="1" x14ac:dyDescent="0.3">
      <c r="A62" s="193"/>
      <c r="B62" s="192"/>
      <c r="C62" s="90" t="s">
        <v>22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</row>
    <row r="63" spans="1:11" s="86" customFormat="1" ht="46.5" customHeight="1" x14ac:dyDescent="0.3">
      <c r="A63" s="193" t="s">
        <v>188</v>
      </c>
      <c r="B63" s="192" t="s">
        <v>228</v>
      </c>
      <c r="C63" s="87" t="s">
        <v>226</v>
      </c>
      <c r="D63" s="88">
        <f>D64+D65+D66+D67</f>
        <v>6560</v>
      </c>
      <c r="E63" s="88">
        <f>E64+E65+E66+E67</f>
        <v>3318</v>
      </c>
      <c r="F63" s="88">
        <f t="shared" ref="F63:K63" si="18">F64+F65+F66+F67</f>
        <v>0</v>
      </c>
      <c r="G63" s="88">
        <f>G66</f>
        <v>3242</v>
      </c>
      <c r="H63" s="88">
        <f t="shared" si="18"/>
        <v>0</v>
      </c>
      <c r="I63" s="88">
        <f t="shared" si="18"/>
        <v>0</v>
      </c>
      <c r="J63" s="88">
        <f t="shared" si="18"/>
        <v>0</v>
      </c>
      <c r="K63" s="88">
        <f t="shared" si="18"/>
        <v>0</v>
      </c>
    </row>
    <row r="64" spans="1:11" s="86" customFormat="1" ht="39.75" customHeight="1" x14ac:dyDescent="0.3">
      <c r="A64" s="193"/>
      <c r="B64" s="192"/>
      <c r="C64" s="87" t="s">
        <v>6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</row>
    <row r="65" spans="1:14" s="86" customFormat="1" ht="40.5" customHeight="1" x14ac:dyDescent="0.3">
      <c r="A65" s="193"/>
      <c r="B65" s="192"/>
      <c r="C65" s="90" t="s">
        <v>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</row>
    <row r="66" spans="1:14" s="86" customFormat="1" ht="51" customHeight="1" x14ac:dyDescent="0.3">
      <c r="A66" s="193"/>
      <c r="B66" s="192"/>
      <c r="C66" s="90" t="s">
        <v>24</v>
      </c>
      <c r="D66" s="88">
        <f>E66+F66+G66+H66+I66+J66+K66</f>
        <v>6560</v>
      </c>
      <c r="E66" s="88">
        <v>3318</v>
      </c>
      <c r="F66" s="88">
        <v>0</v>
      </c>
      <c r="G66" s="88">
        <v>3242</v>
      </c>
      <c r="H66" s="88">
        <v>0</v>
      </c>
      <c r="I66" s="88">
        <v>0</v>
      </c>
      <c r="J66" s="88">
        <v>0</v>
      </c>
      <c r="K66" s="88">
        <v>0</v>
      </c>
    </row>
    <row r="67" spans="1:14" s="86" customFormat="1" ht="43.5" customHeight="1" x14ac:dyDescent="0.3">
      <c r="A67" s="193"/>
      <c r="B67" s="192"/>
      <c r="C67" s="90" t="s">
        <v>22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</row>
    <row r="68" spans="1:14" s="86" customFormat="1" ht="44.25" customHeight="1" x14ac:dyDescent="0.3">
      <c r="A68" s="193" t="s">
        <v>189</v>
      </c>
      <c r="B68" s="192" t="s">
        <v>229</v>
      </c>
      <c r="C68" s="87" t="s">
        <v>226</v>
      </c>
      <c r="D68" s="88">
        <f>E68+F68+G68+H68+I68+J68+K68</f>
        <v>320256.13</v>
      </c>
      <c r="E68" s="88">
        <f>E69+E70+E71+E72</f>
        <v>33809</v>
      </c>
      <c r="F68" s="88">
        <v>38430</v>
      </c>
      <c r="G68" s="88">
        <f>G71</f>
        <v>47882</v>
      </c>
      <c r="H68" s="88">
        <f>H69+H70+H71+H72</f>
        <v>49214.13</v>
      </c>
      <c r="I68" s="88">
        <f t="shared" ref="I68:K68" si="19">I69+I70+I71+I72</f>
        <v>50307</v>
      </c>
      <c r="J68" s="88">
        <f t="shared" si="19"/>
        <v>50307</v>
      </c>
      <c r="K68" s="88">
        <f t="shared" si="19"/>
        <v>50307</v>
      </c>
    </row>
    <row r="69" spans="1:14" s="86" customFormat="1" ht="43.5" customHeight="1" x14ac:dyDescent="0.3">
      <c r="A69" s="193"/>
      <c r="B69" s="192"/>
      <c r="C69" s="87" t="s">
        <v>6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</row>
    <row r="70" spans="1:14" s="86" customFormat="1" ht="40.5" customHeight="1" x14ac:dyDescent="0.3">
      <c r="A70" s="193"/>
      <c r="B70" s="192"/>
      <c r="C70" s="90" t="s">
        <v>7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</row>
    <row r="71" spans="1:14" s="86" customFormat="1" ht="42" customHeight="1" x14ac:dyDescent="0.3">
      <c r="A71" s="193"/>
      <c r="B71" s="192"/>
      <c r="C71" s="90" t="s">
        <v>24</v>
      </c>
      <c r="D71" s="88">
        <f>E71+F71+G71+H71+I71+J71+K71</f>
        <v>320256.13</v>
      </c>
      <c r="E71" s="88">
        <v>33809</v>
      </c>
      <c r="F71" s="88">
        <v>38430</v>
      </c>
      <c r="G71" s="88">
        <v>47882</v>
      </c>
      <c r="H71" s="88">
        <v>49214.13</v>
      </c>
      <c r="I71" s="88">
        <v>50307</v>
      </c>
      <c r="J71" s="88">
        <v>50307</v>
      </c>
      <c r="K71" s="88">
        <v>50307</v>
      </c>
    </row>
    <row r="72" spans="1:14" s="86" customFormat="1" ht="44.25" customHeight="1" x14ac:dyDescent="0.3">
      <c r="A72" s="193"/>
      <c r="B72" s="192"/>
      <c r="C72" s="90" t="s">
        <v>22</v>
      </c>
      <c r="D72" s="88">
        <f>E72+F72+G72+H72+I72+J72+K72</f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206"/>
      <c r="M72" s="207"/>
      <c r="N72" s="207"/>
    </row>
    <row r="73" spans="1:14" s="86" customFormat="1" ht="42" customHeight="1" x14ac:dyDescent="0.3">
      <c r="A73" s="193" t="s">
        <v>190</v>
      </c>
      <c r="B73" s="192" t="s">
        <v>257</v>
      </c>
      <c r="C73" s="87" t="s">
        <v>226</v>
      </c>
      <c r="D73" s="88">
        <f>SUM(D74:D77)</f>
        <v>415753.3</v>
      </c>
      <c r="E73" s="88">
        <f>E74+E75+E76+E77</f>
        <v>85217.7</v>
      </c>
      <c r="F73" s="88">
        <f t="shared" ref="F73:K73" si="20">F74+F75+F76+F77</f>
        <v>190063.3</v>
      </c>
      <c r="G73" s="88">
        <f t="shared" si="20"/>
        <v>119019</v>
      </c>
      <c r="H73" s="88">
        <f t="shared" si="20"/>
        <v>4242.3</v>
      </c>
      <c r="I73" s="88">
        <f t="shared" si="20"/>
        <v>6253</v>
      </c>
      <c r="J73" s="88">
        <f t="shared" si="20"/>
        <v>5479</v>
      </c>
      <c r="K73" s="88">
        <f t="shared" si="20"/>
        <v>5479</v>
      </c>
    </row>
    <row r="74" spans="1:14" s="86" customFormat="1" ht="38.25" customHeight="1" x14ac:dyDescent="0.3">
      <c r="A74" s="193"/>
      <c r="B74" s="192"/>
      <c r="C74" s="87" t="s">
        <v>6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</row>
    <row r="75" spans="1:14" s="86" customFormat="1" ht="40.5" customHeight="1" x14ac:dyDescent="0.3">
      <c r="A75" s="193"/>
      <c r="B75" s="192"/>
      <c r="C75" s="90" t="s">
        <v>7</v>
      </c>
      <c r="D75" s="88">
        <f>E75+F75+G75+H75+I75+J75+K75</f>
        <v>97092</v>
      </c>
      <c r="E75" s="88">
        <v>31863.7</v>
      </c>
      <c r="F75" s="88">
        <v>0</v>
      </c>
      <c r="G75" s="88">
        <v>64058.3</v>
      </c>
      <c r="H75" s="88">
        <v>1170</v>
      </c>
      <c r="I75" s="88">
        <v>0</v>
      </c>
      <c r="J75" s="88">
        <v>0</v>
      </c>
      <c r="K75" s="88">
        <v>0</v>
      </c>
    </row>
    <row r="76" spans="1:14" s="86" customFormat="1" ht="38.25" customHeight="1" x14ac:dyDescent="0.3">
      <c r="A76" s="193"/>
      <c r="B76" s="192"/>
      <c r="C76" s="90" t="s">
        <v>24</v>
      </c>
      <c r="D76" s="88">
        <f>SUM(E76:K76)</f>
        <v>318661.3</v>
      </c>
      <c r="E76" s="88">
        <v>53354</v>
      </c>
      <c r="F76" s="88">
        <v>190063.3</v>
      </c>
      <c r="G76" s="88">
        <v>54960.7</v>
      </c>
      <c r="H76" s="88">
        <v>3072.3</v>
      </c>
      <c r="I76" s="88">
        <v>6253</v>
      </c>
      <c r="J76" s="88">
        <v>5479</v>
      </c>
      <c r="K76" s="88">
        <v>5479</v>
      </c>
    </row>
    <row r="77" spans="1:14" s="86" customFormat="1" ht="75" customHeight="1" x14ac:dyDescent="0.3">
      <c r="A77" s="193"/>
      <c r="B77" s="192"/>
      <c r="C77" s="90" t="s">
        <v>22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</row>
    <row r="78" spans="1:14" s="86" customFormat="1" ht="38.25" customHeight="1" x14ac:dyDescent="0.3">
      <c r="A78" s="186" t="s">
        <v>11</v>
      </c>
      <c r="B78" s="189" t="s">
        <v>164</v>
      </c>
      <c r="C78" s="87" t="s">
        <v>226</v>
      </c>
      <c r="D78" s="88">
        <f>D79+D80+D81+D82</f>
        <v>128839.51000000001</v>
      </c>
      <c r="E78" s="88">
        <f t="shared" ref="E78:K78" si="21">E79+E80+E81+E82</f>
        <v>22337.1</v>
      </c>
      <c r="F78" s="88">
        <f t="shared" si="21"/>
        <v>23270</v>
      </c>
      <c r="G78" s="88">
        <f t="shared" si="21"/>
        <v>22585.31</v>
      </c>
      <c r="H78" s="88">
        <f t="shared" si="21"/>
        <v>15108.1</v>
      </c>
      <c r="I78" s="88">
        <f t="shared" si="21"/>
        <v>15135</v>
      </c>
      <c r="J78" s="88">
        <f t="shared" si="21"/>
        <v>15182</v>
      </c>
      <c r="K78" s="88">
        <f t="shared" si="21"/>
        <v>15222</v>
      </c>
    </row>
    <row r="79" spans="1:14" s="86" customFormat="1" ht="40.5" customHeight="1" x14ac:dyDescent="0.3">
      <c r="A79" s="187"/>
      <c r="B79" s="190"/>
      <c r="C79" s="87" t="s">
        <v>6</v>
      </c>
      <c r="D79" s="88">
        <f t="shared" ref="D79:K79" si="22">D84+D89+D94+D99+D104+D109</f>
        <v>0</v>
      </c>
      <c r="E79" s="88">
        <f t="shared" si="22"/>
        <v>0</v>
      </c>
      <c r="F79" s="88">
        <f t="shared" si="22"/>
        <v>0</v>
      </c>
      <c r="G79" s="88">
        <v>0</v>
      </c>
      <c r="H79" s="88">
        <f t="shared" si="22"/>
        <v>0</v>
      </c>
      <c r="I79" s="88">
        <f t="shared" si="22"/>
        <v>0</v>
      </c>
      <c r="J79" s="88">
        <f t="shared" si="22"/>
        <v>0</v>
      </c>
      <c r="K79" s="88">
        <f t="shared" si="22"/>
        <v>0</v>
      </c>
    </row>
    <row r="80" spans="1:14" s="86" customFormat="1" ht="36" customHeight="1" x14ac:dyDescent="0.3">
      <c r="A80" s="187"/>
      <c r="B80" s="190"/>
      <c r="C80" s="90" t="s">
        <v>7</v>
      </c>
      <c r="D80" s="88">
        <f t="shared" ref="D80:K80" si="23">D85+D90+D95+D100+D105+D111</f>
        <v>0</v>
      </c>
      <c r="E80" s="88">
        <f t="shared" si="23"/>
        <v>0</v>
      </c>
      <c r="F80" s="88">
        <f t="shared" si="23"/>
        <v>0</v>
      </c>
      <c r="G80" s="88">
        <v>0</v>
      </c>
      <c r="H80" s="88">
        <f t="shared" si="23"/>
        <v>0</v>
      </c>
      <c r="I80" s="88">
        <f t="shared" si="23"/>
        <v>0</v>
      </c>
      <c r="J80" s="88">
        <f t="shared" si="23"/>
        <v>0</v>
      </c>
      <c r="K80" s="88">
        <f t="shared" si="23"/>
        <v>0</v>
      </c>
    </row>
    <row r="81" spans="1:11" s="86" customFormat="1" ht="38.25" customHeight="1" x14ac:dyDescent="0.3">
      <c r="A81" s="187"/>
      <c r="B81" s="190"/>
      <c r="C81" s="90" t="s">
        <v>24</v>
      </c>
      <c r="D81" s="88">
        <f t="shared" ref="D81:K82" si="24">D86+D91+D96+D101+D106+D111</f>
        <v>25563.300000000003</v>
      </c>
      <c r="E81" s="88">
        <f t="shared" si="24"/>
        <v>3160</v>
      </c>
      <c r="F81" s="88">
        <f t="shared" si="24"/>
        <v>4064.4</v>
      </c>
      <c r="G81" s="88">
        <f>G86+G91+G96</f>
        <v>4578.8</v>
      </c>
      <c r="H81" s="88">
        <f t="shared" si="24"/>
        <v>3458.1</v>
      </c>
      <c r="I81" s="88">
        <f t="shared" si="24"/>
        <v>3434</v>
      </c>
      <c r="J81" s="88">
        <f t="shared" si="24"/>
        <v>3434</v>
      </c>
      <c r="K81" s="88">
        <f t="shared" si="24"/>
        <v>3434</v>
      </c>
    </row>
    <row r="82" spans="1:11" s="86" customFormat="1" ht="44.25" customHeight="1" x14ac:dyDescent="0.3">
      <c r="A82" s="188"/>
      <c r="B82" s="191"/>
      <c r="C82" s="90" t="s">
        <v>22</v>
      </c>
      <c r="D82" s="88">
        <f t="shared" si="24"/>
        <v>103276.21</v>
      </c>
      <c r="E82" s="88">
        <f t="shared" si="24"/>
        <v>19177.099999999999</v>
      </c>
      <c r="F82" s="88">
        <f>F87+F92+F97+F102+F107+F112</f>
        <v>19205.599999999999</v>
      </c>
      <c r="G82" s="88">
        <f>G102+G107+G112</f>
        <v>18006.510000000002</v>
      </c>
      <c r="H82" s="88">
        <f t="shared" si="24"/>
        <v>11650</v>
      </c>
      <c r="I82" s="88">
        <f t="shared" si="24"/>
        <v>11701</v>
      </c>
      <c r="J82" s="88">
        <f t="shared" si="24"/>
        <v>11748</v>
      </c>
      <c r="K82" s="88">
        <f t="shared" si="24"/>
        <v>11788</v>
      </c>
    </row>
    <row r="83" spans="1:11" s="86" customFormat="1" ht="31.5" customHeight="1" x14ac:dyDescent="0.3">
      <c r="A83" s="193" t="s">
        <v>191</v>
      </c>
      <c r="B83" s="192" t="s">
        <v>256</v>
      </c>
      <c r="C83" s="87" t="s">
        <v>226</v>
      </c>
      <c r="D83" s="88">
        <f>E83+F83+G83+H83+I83+J83+K83</f>
        <v>115</v>
      </c>
      <c r="E83" s="88">
        <v>115</v>
      </c>
      <c r="F83" s="88">
        <f t="shared" ref="F83:K83" si="25">F84+F85+F86+F87</f>
        <v>0</v>
      </c>
      <c r="G83" s="88">
        <f>G86</f>
        <v>0</v>
      </c>
      <c r="H83" s="88">
        <f t="shared" si="25"/>
        <v>0</v>
      </c>
      <c r="I83" s="88">
        <f t="shared" si="25"/>
        <v>0</v>
      </c>
      <c r="J83" s="88">
        <f t="shared" si="25"/>
        <v>0</v>
      </c>
      <c r="K83" s="88">
        <f t="shared" si="25"/>
        <v>0</v>
      </c>
    </row>
    <row r="84" spans="1:11" s="86" customFormat="1" ht="40.5" customHeight="1" x14ac:dyDescent="0.3">
      <c r="A84" s="193"/>
      <c r="B84" s="192"/>
      <c r="C84" s="87" t="s">
        <v>6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</row>
    <row r="85" spans="1:11" s="86" customFormat="1" ht="33" customHeight="1" x14ac:dyDescent="0.3">
      <c r="A85" s="193"/>
      <c r="B85" s="192"/>
      <c r="C85" s="90" t="s">
        <v>7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</row>
    <row r="86" spans="1:11" s="86" customFormat="1" ht="42.75" customHeight="1" x14ac:dyDescent="0.3">
      <c r="A86" s="193"/>
      <c r="B86" s="192"/>
      <c r="C86" s="90" t="s">
        <v>24</v>
      </c>
      <c r="D86" s="88">
        <f>E86+F86+G86+H86+I86+J86+K86</f>
        <v>115</v>
      </c>
      <c r="E86" s="88">
        <v>115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</row>
    <row r="87" spans="1:11" s="86" customFormat="1" ht="48" customHeight="1" x14ac:dyDescent="0.3">
      <c r="A87" s="193"/>
      <c r="B87" s="192"/>
      <c r="C87" s="90" t="s">
        <v>22</v>
      </c>
      <c r="D87" s="88">
        <v>0</v>
      </c>
      <c r="E87" s="88">
        <v>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</row>
    <row r="88" spans="1:11" s="86" customFormat="1" ht="27.75" customHeight="1" x14ac:dyDescent="0.3">
      <c r="A88" s="193" t="s">
        <v>192</v>
      </c>
      <c r="B88" s="192" t="s">
        <v>230</v>
      </c>
      <c r="C88" s="87" t="s">
        <v>226</v>
      </c>
      <c r="D88" s="88">
        <f>E88+F88+G88+H88+I88+J88+K88</f>
        <v>26129.300000000003</v>
      </c>
      <c r="E88" s="88">
        <f>SUM(E89:E92)</f>
        <v>3809</v>
      </c>
      <c r="F88" s="88">
        <f t="shared" ref="F88:K88" si="26">F89+F90+F91+F92</f>
        <v>4064.4</v>
      </c>
      <c r="G88" s="88">
        <f>G91</f>
        <v>4495.8</v>
      </c>
      <c r="H88" s="88">
        <f t="shared" si="26"/>
        <v>3458.1</v>
      </c>
      <c r="I88" s="88">
        <f t="shared" si="26"/>
        <v>3434</v>
      </c>
      <c r="J88" s="88">
        <f t="shared" si="26"/>
        <v>3434</v>
      </c>
      <c r="K88" s="88">
        <f t="shared" si="26"/>
        <v>3434</v>
      </c>
    </row>
    <row r="89" spans="1:11" s="86" customFormat="1" ht="47.25" customHeight="1" x14ac:dyDescent="0.3">
      <c r="A89" s="193"/>
      <c r="B89" s="192"/>
      <c r="C89" s="87" t="s">
        <v>6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</row>
    <row r="90" spans="1:11" s="86" customFormat="1" ht="36" customHeight="1" x14ac:dyDescent="0.3">
      <c r="A90" s="193"/>
      <c r="B90" s="192"/>
      <c r="C90" s="90" t="s">
        <v>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</row>
    <row r="91" spans="1:11" s="86" customFormat="1" ht="44.25" customHeight="1" x14ac:dyDescent="0.3">
      <c r="A91" s="193"/>
      <c r="B91" s="192"/>
      <c r="C91" s="90" t="s">
        <v>24</v>
      </c>
      <c r="D91" s="88">
        <f>E91+F91+G91+H91+I91+J91+K91</f>
        <v>25365.300000000003</v>
      </c>
      <c r="E91" s="88">
        <v>3045</v>
      </c>
      <c r="F91" s="88">
        <v>4064.4</v>
      </c>
      <c r="G91" s="88">
        <v>4495.8</v>
      </c>
      <c r="H91" s="88">
        <v>3458.1</v>
      </c>
      <c r="I91" s="88">
        <f>'2 бюджет'!I31</f>
        <v>3434</v>
      </c>
      <c r="J91" s="88">
        <f>'2 бюджет'!J31</f>
        <v>3434</v>
      </c>
      <c r="K91" s="88">
        <v>3434</v>
      </c>
    </row>
    <row r="92" spans="1:11" s="86" customFormat="1" ht="52.5" customHeight="1" x14ac:dyDescent="0.3">
      <c r="A92" s="193"/>
      <c r="B92" s="192"/>
      <c r="C92" s="90" t="s">
        <v>22</v>
      </c>
      <c r="D92" s="88">
        <f>E92+F92+G92+H92+I92+J92+K92</f>
        <v>764</v>
      </c>
      <c r="E92" s="88">
        <v>764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</row>
    <row r="93" spans="1:11" s="86" customFormat="1" ht="26.25" customHeight="1" x14ac:dyDescent="0.3">
      <c r="A93" s="193" t="s">
        <v>193</v>
      </c>
      <c r="B93" s="192" t="s">
        <v>51</v>
      </c>
      <c r="C93" s="87" t="s">
        <v>226</v>
      </c>
      <c r="D93" s="88">
        <f>E93+F93+G93+H93+I93+J93+K93</f>
        <v>83</v>
      </c>
      <c r="E93" s="88">
        <f>E94+E95+E96+E97</f>
        <v>0</v>
      </c>
      <c r="F93" s="88">
        <f t="shared" ref="F93:K93" si="27">F94+F95+F96+F97</f>
        <v>0</v>
      </c>
      <c r="G93" s="88">
        <v>83</v>
      </c>
      <c r="H93" s="88">
        <f t="shared" si="27"/>
        <v>0</v>
      </c>
      <c r="I93" s="88">
        <f t="shared" si="27"/>
        <v>0</v>
      </c>
      <c r="J93" s="88">
        <f t="shared" si="27"/>
        <v>0</v>
      </c>
      <c r="K93" s="88">
        <f t="shared" si="27"/>
        <v>0</v>
      </c>
    </row>
    <row r="94" spans="1:11" s="86" customFormat="1" ht="63" customHeight="1" x14ac:dyDescent="0.3">
      <c r="A94" s="193"/>
      <c r="B94" s="192"/>
      <c r="C94" s="87" t="s">
        <v>6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</row>
    <row r="95" spans="1:11" s="86" customFormat="1" ht="51.75" customHeight="1" x14ac:dyDescent="0.3">
      <c r="A95" s="193"/>
      <c r="B95" s="192"/>
      <c r="C95" s="90" t="s">
        <v>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</row>
    <row r="96" spans="1:11" s="86" customFormat="1" ht="74.25" customHeight="1" x14ac:dyDescent="0.3">
      <c r="A96" s="193"/>
      <c r="B96" s="192"/>
      <c r="C96" s="90" t="s">
        <v>24</v>
      </c>
      <c r="D96" s="88">
        <f>E96+F96+G96+H96+I96+J96+K96</f>
        <v>83</v>
      </c>
      <c r="E96" s="88">
        <v>0</v>
      </c>
      <c r="F96" s="88">
        <v>0</v>
      </c>
      <c r="G96" s="88">
        <v>83</v>
      </c>
      <c r="H96" s="88">
        <v>0</v>
      </c>
      <c r="I96" s="88">
        <v>0</v>
      </c>
      <c r="J96" s="88">
        <v>0</v>
      </c>
      <c r="K96" s="88">
        <v>0</v>
      </c>
    </row>
    <row r="97" spans="1:11" s="86" customFormat="1" ht="57.75" customHeight="1" x14ac:dyDescent="0.3">
      <c r="A97" s="193"/>
      <c r="B97" s="192"/>
      <c r="C97" s="90" t="s">
        <v>22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</row>
    <row r="98" spans="1:11" s="86" customFormat="1" ht="51" customHeight="1" x14ac:dyDescent="0.3">
      <c r="A98" s="193" t="s">
        <v>194</v>
      </c>
      <c r="B98" s="192" t="s">
        <v>48</v>
      </c>
      <c r="C98" s="87" t="s">
        <v>226</v>
      </c>
      <c r="D98" s="88">
        <f>E98+F98+G98+H98+I98+J98+K98</f>
        <v>86903.360000000001</v>
      </c>
      <c r="E98" s="88">
        <f>E99+E100+E101+E102</f>
        <v>15066</v>
      </c>
      <c r="F98" s="88">
        <f t="shared" ref="F98" si="28">F99+F100+F101+F102</f>
        <v>16000</v>
      </c>
      <c r="G98" s="88">
        <f>G102</f>
        <v>15837.36</v>
      </c>
      <c r="H98" s="88">
        <f t="shared" ref="H98:K98" si="29">H102</f>
        <v>10000</v>
      </c>
      <c r="I98" s="88">
        <f t="shared" si="29"/>
        <v>10000</v>
      </c>
      <c r="J98" s="88">
        <f t="shared" si="29"/>
        <v>10000</v>
      </c>
      <c r="K98" s="88">
        <f t="shared" si="29"/>
        <v>10000</v>
      </c>
    </row>
    <row r="99" spans="1:11" s="86" customFormat="1" ht="44.25" customHeight="1" x14ac:dyDescent="0.3">
      <c r="A99" s="193"/>
      <c r="B99" s="192"/>
      <c r="C99" s="87" t="s">
        <v>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</row>
    <row r="100" spans="1:11" s="86" customFormat="1" ht="44.25" customHeight="1" x14ac:dyDescent="0.3">
      <c r="A100" s="193"/>
      <c r="B100" s="192"/>
      <c r="C100" s="90" t="s">
        <v>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</row>
    <row r="101" spans="1:11" s="86" customFormat="1" ht="45" customHeight="1" x14ac:dyDescent="0.3">
      <c r="A101" s="193"/>
      <c r="B101" s="192"/>
      <c r="C101" s="90" t="s">
        <v>24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</row>
    <row r="102" spans="1:11" s="86" customFormat="1" ht="44.25" customHeight="1" x14ac:dyDescent="0.3">
      <c r="A102" s="193"/>
      <c r="B102" s="192"/>
      <c r="C102" s="90" t="s">
        <v>22</v>
      </c>
      <c r="D102" s="88">
        <f>E102+F102+G102+H102+I102+J102+K102</f>
        <v>86903.360000000001</v>
      </c>
      <c r="E102" s="88">
        <v>15066</v>
      </c>
      <c r="F102" s="88">
        <v>16000</v>
      </c>
      <c r="G102" s="88">
        <v>15837.36</v>
      </c>
      <c r="H102" s="88">
        <v>10000</v>
      </c>
      <c r="I102" s="88">
        <v>10000</v>
      </c>
      <c r="J102" s="88">
        <v>10000</v>
      </c>
      <c r="K102" s="88">
        <v>10000</v>
      </c>
    </row>
    <row r="103" spans="1:11" s="86" customFormat="1" ht="34.5" customHeight="1" x14ac:dyDescent="0.3">
      <c r="A103" s="193" t="s">
        <v>195</v>
      </c>
      <c r="B103" s="192" t="s">
        <v>31</v>
      </c>
      <c r="C103" s="87" t="s">
        <v>226</v>
      </c>
      <c r="D103" s="88">
        <f>E103+F103+G103+H103+I103+J103+K103</f>
        <v>10176.939999999999</v>
      </c>
      <c r="E103" s="91">
        <f>E104+E105+E106+E107</f>
        <v>2597.1</v>
      </c>
      <c r="F103" s="92">
        <f t="shared" ref="F103" si="30">F104+F105+F106+F107</f>
        <v>2192.6</v>
      </c>
      <c r="G103" s="92">
        <f>G107</f>
        <v>1527.24</v>
      </c>
      <c r="H103" s="92">
        <f t="shared" ref="H103:K103" si="31">H107</f>
        <v>950</v>
      </c>
      <c r="I103" s="92">
        <f t="shared" si="31"/>
        <v>962</v>
      </c>
      <c r="J103" s="92">
        <f t="shared" si="31"/>
        <v>970</v>
      </c>
      <c r="K103" s="92">
        <f t="shared" si="31"/>
        <v>978</v>
      </c>
    </row>
    <row r="104" spans="1:11" s="86" customFormat="1" ht="40.5" customHeight="1" x14ac:dyDescent="0.3">
      <c r="A104" s="193"/>
      <c r="B104" s="192"/>
      <c r="C104" s="87" t="s">
        <v>6</v>
      </c>
      <c r="D104" s="88">
        <v>0</v>
      </c>
      <c r="E104" s="93">
        <v>0</v>
      </c>
      <c r="F104" s="88">
        <v>0</v>
      </c>
      <c r="G104" s="88">
        <v>0</v>
      </c>
      <c r="H104" s="92">
        <v>0</v>
      </c>
      <c r="I104" s="88">
        <v>0</v>
      </c>
      <c r="J104" s="88">
        <v>0</v>
      </c>
      <c r="K104" s="88">
        <v>0</v>
      </c>
    </row>
    <row r="105" spans="1:11" s="86" customFormat="1" ht="38.25" customHeight="1" x14ac:dyDescent="0.3">
      <c r="A105" s="193"/>
      <c r="B105" s="192"/>
      <c r="C105" s="90" t="s">
        <v>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</row>
    <row r="106" spans="1:11" s="86" customFormat="1" ht="45" customHeight="1" x14ac:dyDescent="0.3">
      <c r="A106" s="193"/>
      <c r="B106" s="192"/>
      <c r="C106" s="90" t="s">
        <v>24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</row>
    <row r="107" spans="1:11" s="86" customFormat="1" ht="40.5" customHeight="1" x14ac:dyDescent="0.3">
      <c r="A107" s="193"/>
      <c r="B107" s="192"/>
      <c r="C107" s="90" t="s">
        <v>22</v>
      </c>
      <c r="D107" s="88">
        <f>E107+F107+G107+H107+I107+J107+K107</f>
        <v>10176.939999999999</v>
      </c>
      <c r="E107" s="88">
        <v>2597.1</v>
      </c>
      <c r="F107" s="88">
        <v>2192.6</v>
      </c>
      <c r="G107" s="88">
        <v>1527.24</v>
      </c>
      <c r="H107" s="88">
        <v>950</v>
      </c>
      <c r="I107" s="88">
        <v>962</v>
      </c>
      <c r="J107" s="88">
        <v>970</v>
      </c>
      <c r="K107" s="88">
        <v>978</v>
      </c>
    </row>
    <row r="108" spans="1:11" s="86" customFormat="1" ht="36" customHeight="1" x14ac:dyDescent="0.3">
      <c r="A108" s="193" t="s">
        <v>196</v>
      </c>
      <c r="B108" s="192" t="s">
        <v>32</v>
      </c>
      <c r="C108" s="87" t="s">
        <v>226</v>
      </c>
      <c r="D108" s="88">
        <f>E108+F108+G108+H108+I108+J108+K108</f>
        <v>5431.91</v>
      </c>
      <c r="E108" s="88">
        <f>E109+E110+E111+E112</f>
        <v>750</v>
      </c>
      <c r="F108" s="88">
        <f t="shared" ref="F108" si="32">F109+F110+F111+F112</f>
        <v>1013</v>
      </c>
      <c r="G108" s="88">
        <f>G112</f>
        <v>641.91</v>
      </c>
      <c r="H108" s="88">
        <f t="shared" ref="H108:K108" si="33">H112</f>
        <v>700</v>
      </c>
      <c r="I108" s="88">
        <f t="shared" si="33"/>
        <v>739</v>
      </c>
      <c r="J108" s="88">
        <f t="shared" si="33"/>
        <v>778</v>
      </c>
      <c r="K108" s="88">
        <f t="shared" si="33"/>
        <v>810</v>
      </c>
    </row>
    <row r="109" spans="1:11" s="86" customFormat="1" ht="49.5" customHeight="1" x14ac:dyDescent="0.3">
      <c r="A109" s="193"/>
      <c r="B109" s="192"/>
      <c r="C109" s="87" t="s">
        <v>6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</row>
    <row r="110" spans="1:11" s="86" customFormat="1" ht="36" customHeight="1" x14ac:dyDescent="0.3">
      <c r="A110" s="193"/>
      <c r="B110" s="192"/>
      <c r="C110" s="90" t="s">
        <v>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</row>
    <row r="111" spans="1:11" s="86" customFormat="1" ht="51" customHeight="1" x14ac:dyDescent="0.3">
      <c r="A111" s="193"/>
      <c r="B111" s="192"/>
      <c r="C111" s="90" t="s">
        <v>24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</row>
    <row r="112" spans="1:11" s="86" customFormat="1" ht="42" customHeight="1" x14ac:dyDescent="0.3">
      <c r="A112" s="193"/>
      <c r="B112" s="192"/>
      <c r="C112" s="90" t="s">
        <v>22</v>
      </c>
      <c r="D112" s="88">
        <f>E112+F112+G112+H112+I112+J112+K112</f>
        <v>5431.91</v>
      </c>
      <c r="E112" s="88">
        <v>750</v>
      </c>
      <c r="F112" s="88">
        <v>1013</v>
      </c>
      <c r="G112" s="88">
        <v>641.91</v>
      </c>
      <c r="H112" s="88">
        <v>700</v>
      </c>
      <c r="I112" s="88">
        <v>739</v>
      </c>
      <c r="J112" s="88">
        <v>778</v>
      </c>
      <c r="K112" s="88">
        <v>810</v>
      </c>
    </row>
    <row r="113" spans="1:11" s="86" customFormat="1" ht="41.25" customHeight="1" x14ac:dyDescent="0.3">
      <c r="A113" s="186" t="s">
        <v>29</v>
      </c>
      <c r="B113" s="189" t="s">
        <v>102</v>
      </c>
      <c r="C113" s="87" t="s">
        <v>226</v>
      </c>
      <c r="D113" s="88">
        <f>SUM(E113:K113)</f>
        <v>25204.799999999999</v>
      </c>
      <c r="E113" s="88">
        <f>E114+E115+E116+E117</f>
        <v>2311</v>
      </c>
      <c r="F113" s="88">
        <f t="shared" ref="F113" si="34">F114+F115+F116+F117</f>
        <v>2006.2</v>
      </c>
      <c r="G113" s="88">
        <f>G116</f>
        <v>8463.8000000000011</v>
      </c>
      <c r="H113" s="88">
        <f t="shared" ref="H113:K113" si="35">H114+H115+H116+H117</f>
        <v>3213.8</v>
      </c>
      <c r="I113" s="88">
        <f t="shared" si="35"/>
        <v>3070</v>
      </c>
      <c r="J113" s="88">
        <f t="shared" si="35"/>
        <v>3070</v>
      </c>
      <c r="K113" s="88">
        <f t="shared" si="35"/>
        <v>3070</v>
      </c>
    </row>
    <row r="114" spans="1:11" s="86" customFormat="1" ht="45.75" customHeight="1" x14ac:dyDescent="0.3">
      <c r="A114" s="187"/>
      <c r="B114" s="190"/>
      <c r="C114" s="87" t="s">
        <v>6</v>
      </c>
      <c r="D114" s="88">
        <f t="shared" ref="D114:K115" si="36">D119+D124+D129+D134+D144</f>
        <v>0</v>
      </c>
      <c r="E114" s="88">
        <f t="shared" si="36"/>
        <v>0</v>
      </c>
      <c r="F114" s="88">
        <f t="shared" si="36"/>
        <v>0</v>
      </c>
      <c r="G114" s="88">
        <v>0</v>
      </c>
      <c r="H114" s="88">
        <f t="shared" si="36"/>
        <v>0</v>
      </c>
      <c r="I114" s="88">
        <f t="shared" si="36"/>
        <v>0</v>
      </c>
      <c r="J114" s="88">
        <f t="shared" si="36"/>
        <v>0</v>
      </c>
      <c r="K114" s="88">
        <f t="shared" si="36"/>
        <v>0</v>
      </c>
    </row>
    <row r="115" spans="1:11" s="86" customFormat="1" ht="43.5" customHeight="1" x14ac:dyDescent="0.3">
      <c r="A115" s="187"/>
      <c r="B115" s="190"/>
      <c r="C115" s="90" t="s">
        <v>7</v>
      </c>
      <c r="D115" s="88">
        <f t="shared" si="36"/>
        <v>0</v>
      </c>
      <c r="E115" s="88">
        <f t="shared" si="36"/>
        <v>0</v>
      </c>
      <c r="F115" s="88">
        <f t="shared" si="36"/>
        <v>0</v>
      </c>
      <c r="G115" s="88">
        <v>0</v>
      </c>
      <c r="H115" s="88">
        <f t="shared" si="36"/>
        <v>0</v>
      </c>
      <c r="I115" s="88">
        <f t="shared" si="36"/>
        <v>0</v>
      </c>
      <c r="J115" s="88">
        <f t="shared" si="36"/>
        <v>0</v>
      </c>
      <c r="K115" s="88">
        <f t="shared" si="36"/>
        <v>0</v>
      </c>
    </row>
    <row r="116" spans="1:11" s="86" customFormat="1" ht="49.5" customHeight="1" x14ac:dyDescent="0.3">
      <c r="A116" s="187"/>
      <c r="B116" s="190"/>
      <c r="C116" s="90" t="s">
        <v>24</v>
      </c>
      <c r="D116" s="88">
        <f>D121+D126+D131+D136+D146+D141</f>
        <v>25204.799999999999</v>
      </c>
      <c r="E116" s="88">
        <f>E121+E126+E131+E136+E146+E141</f>
        <v>2311</v>
      </c>
      <c r="F116" s="88">
        <f t="shared" ref="F116:K117" si="37">F121+F126+F131+F136+F146</f>
        <v>2006.2</v>
      </c>
      <c r="G116" s="88">
        <f>G121+G126+G131+G136+G141+G146</f>
        <v>8463.8000000000011</v>
      </c>
      <c r="H116" s="88">
        <f t="shared" ref="H116:K116" si="38">H121+H126+H131+H136+H146+H151</f>
        <v>3213.8</v>
      </c>
      <c r="I116" s="88">
        <f t="shared" si="38"/>
        <v>3070</v>
      </c>
      <c r="J116" s="88">
        <f t="shared" si="38"/>
        <v>3070</v>
      </c>
      <c r="K116" s="88">
        <f t="shared" si="38"/>
        <v>3070</v>
      </c>
    </row>
    <row r="117" spans="1:11" s="86" customFormat="1" ht="40.5" customHeight="1" x14ac:dyDescent="0.3">
      <c r="A117" s="188"/>
      <c r="B117" s="191"/>
      <c r="C117" s="90" t="s">
        <v>22</v>
      </c>
      <c r="D117" s="88">
        <f>D122+D127+D132+D137+D147</f>
        <v>0</v>
      </c>
      <c r="E117" s="88">
        <f>E122+E127+E132+E137+E147</f>
        <v>0</v>
      </c>
      <c r="F117" s="88">
        <f t="shared" si="37"/>
        <v>0</v>
      </c>
      <c r="G117" s="88">
        <v>0</v>
      </c>
      <c r="H117" s="88">
        <f t="shared" si="37"/>
        <v>0</v>
      </c>
      <c r="I117" s="88">
        <f t="shared" si="37"/>
        <v>0</v>
      </c>
      <c r="J117" s="88">
        <f t="shared" si="37"/>
        <v>0</v>
      </c>
      <c r="K117" s="88">
        <f t="shared" si="37"/>
        <v>0</v>
      </c>
    </row>
    <row r="118" spans="1:11" s="86" customFormat="1" ht="37.5" customHeight="1" x14ac:dyDescent="0.3">
      <c r="A118" s="186" t="s">
        <v>197</v>
      </c>
      <c r="B118" s="189" t="s">
        <v>167</v>
      </c>
      <c r="C118" s="87" t="s">
        <v>226</v>
      </c>
      <c r="D118" s="88">
        <f>E118+F118+G118+H118+I118+J118+K118</f>
        <v>166.4</v>
      </c>
      <c r="E118" s="88">
        <f>E119+E120+E121+E122</f>
        <v>34</v>
      </c>
      <c r="F118" s="88">
        <f t="shared" ref="F118:K118" si="39">F119+F120+F121+F122</f>
        <v>34.5</v>
      </c>
      <c r="G118" s="88">
        <v>40.5</v>
      </c>
      <c r="H118" s="88">
        <f t="shared" si="39"/>
        <v>12.4</v>
      </c>
      <c r="I118" s="88">
        <f t="shared" si="39"/>
        <v>15</v>
      </c>
      <c r="J118" s="88">
        <f t="shared" si="39"/>
        <v>15</v>
      </c>
      <c r="K118" s="88">
        <f t="shared" si="39"/>
        <v>15</v>
      </c>
    </row>
    <row r="119" spans="1:11" s="86" customFormat="1" ht="43.5" customHeight="1" x14ac:dyDescent="0.3">
      <c r="A119" s="187"/>
      <c r="B119" s="190"/>
      <c r="C119" s="87" t="s">
        <v>6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</row>
    <row r="120" spans="1:11" s="86" customFormat="1" ht="36" customHeight="1" x14ac:dyDescent="0.3">
      <c r="A120" s="187"/>
      <c r="B120" s="190"/>
      <c r="C120" s="90" t="s">
        <v>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</row>
    <row r="121" spans="1:11" s="86" customFormat="1" ht="57" customHeight="1" x14ac:dyDescent="0.3">
      <c r="A121" s="187"/>
      <c r="B121" s="190"/>
      <c r="C121" s="90" t="s">
        <v>24</v>
      </c>
      <c r="D121" s="88">
        <f>E121+F121+G121+H121+I121+J121+K121</f>
        <v>166.4</v>
      </c>
      <c r="E121" s="88">
        <v>34</v>
      </c>
      <c r="F121" s="88">
        <v>34.5</v>
      </c>
      <c r="G121" s="88">
        <v>40.5</v>
      </c>
      <c r="H121" s="88">
        <v>12.4</v>
      </c>
      <c r="I121" s="88">
        <v>15</v>
      </c>
      <c r="J121" s="88">
        <v>15</v>
      </c>
      <c r="K121" s="88">
        <v>15</v>
      </c>
    </row>
    <row r="122" spans="1:11" s="86" customFormat="1" ht="39.75" customHeight="1" x14ac:dyDescent="0.3">
      <c r="A122" s="188"/>
      <c r="B122" s="191"/>
      <c r="C122" s="90" t="s">
        <v>22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</row>
    <row r="123" spans="1:11" s="86" customFormat="1" ht="45" customHeight="1" x14ac:dyDescent="0.3">
      <c r="A123" s="186" t="s">
        <v>198</v>
      </c>
      <c r="B123" s="189" t="s">
        <v>231</v>
      </c>
      <c r="C123" s="87" t="s">
        <v>226</v>
      </c>
      <c r="D123" s="88">
        <f>E123+F123+G123+H123+I123+J123+K123</f>
        <v>15296.26</v>
      </c>
      <c r="E123" s="88">
        <f>E124+E125+E126+E127</f>
        <v>1360</v>
      </c>
      <c r="F123" s="88">
        <v>1530.01</v>
      </c>
      <c r="G123" s="88">
        <f>G126</f>
        <v>2318.65</v>
      </c>
      <c r="H123" s="88">
        <f t="shared" ref="H123:K123" si="40">H124+H125+H126+H127</f>
        <v>2122.6</v>
      </c>
      <c r="I123" s="88">
        <f t="shared" si="40"/>
        <v>2655</v>
      </c>
      <c r="J123" s="88">
        <f t="shared" si="40"/>
        <v>2655</v>
      </c>
      <c r="K123" s="88">
        <f t="shared" si="40"/>
        <v>2655</v>
      </c>
    </row>
    <row r="124" spans="1:11" s="86" customFormat="1" ht="52.5" customHeight="1" x14ac:dyDescent="0.3">
      <c r="A124" s="187"/>
      <c r="B124" s="190"/>
      <c r="C124" s="87" t="s">
        <v>6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</row>
    <row r="125" spans="1:11" s="86" customFormat="1" ht="40.5" customHeight="1" x14ac:dyDescent="0.3">
      <c r="A125" s="187"/>
      <c r="B125" s="190"/>
      <c r="C125" s="90" t="s">
        <v>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</row>
    <row r="126" spans="1:11" s="86" customFormat="1" ht="43.5" customHeight="1" x14ac:dyDescent="0.3">
      <c r="A126" s="187"/>
      <c r="B126" s="190"/>
      <c r="C126" s="90" t="s">
        <v>24</v>
      </c>
      <c r="D126" s="88">
        <f>SUM(E126:K126)</f>
        <v>15296.26</v>
      </c>
      <c r="E126" s="88">
        <v>1360</v>
      </c>
      <c r="F126" s="88">
        <v>1530.01</v>
      </c>
      <c r="G126" s="88">
        <v>2318.65</v>
      </c>
      <c r="H126" s="88">
        <v>2122.6</v>
      </c>
      <c r="I126" s="88">
        <v>2655</v>
      </c>
      <c r="J126" s="88">
        <v>2655</v>
      </c>
      <c r="K126" s="88">
        <v>2655</v>
      </c>
    </row>
    <row r="127" spans="1:11" s="86" customFormat="1" ht="44.25" customHeight="1" x14ac:dyDescent="0.3">
      <c r="A127" s="188"/>
      <c r="B127" s="191"/>
      <c r="C127" s="90" t="s">
        <v>22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</row>
    <row r="128" spans="1:11" s="86" customFormat="1" ht="39.75" customHeight="1" x14ac:dyDescent="0.3">
      <c r="A128" s="186" t="s">
        <v>199</v>
      </c>
      <c r="B128" s="189" t="s">
        <v>240</v>
      </c>
      <c r="C128" s="87" t="s">
        <v>226</v>
      </c>
      <c r="D128" s="88">
        <f>E128+F128+G128+H128+I128+J128+K128</f>
        <v>170.8</v>
      </c>
      <c r="E128" s="88">
        <f>E129+E130+E131+E132</f>
        <v>100</v>
      </c>
      <c r="F128" s="88">
        <v>0</v>
      </c>
      <c r="G128" s="88">
        <v>70.8</v>
      </c>
      <c r="H128" s="88">
        <f>H131</f>
        <v>0</v>
      </c>
      <c r="I128" s="88">
        <f t="shared" ref="I128:K128" si="41">I131</f>
        <v>0</v>
      </c>
      <c r="J128" s="88">
        <f t="shared" si="41"/>
        <v>0</v>
      </c>
      <c r="K128" s="88">
        <f t="shared" si="41"/>
        <v>0</v>
      </c>
    </row>
    <row r="129" spans="1:11" s="86" customFormat="1" ht="45.75" customHeight="1" x14ac:dyDescent="0.3">
      <c r="A129" s="187"/>
      <c r="B129" s="190"/>
      <c r="C129" s="87" t="s">
        <v>6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</row>
    <row r="130" spans="1:11" s="86" customFormat="1" ht="42" customHeight="1" x14ac:dyDescent="0.3">
      <c r="A130" s="187"/>
      <c r="B130" s="190"/>
      <c r="C130" s="90" t="s">
        <v>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</row>
    <row r="131" spans="1:11" s="86" customFormat="1" ht="48.75" customHeight="1" x14ac:dyDescent="0.3">
      <c r="A131" s="187"/>
      <c r="B131" s="190"/>
      <c r="C131" s="90" t="s">
        <v>24</v>
      </c>
      <c r="D131" s="88">
        <f>SUM(E131:K131)</f>
        <v>170.8</v>
      </c>
      <c r="E131" s="88">
        <v>100</v>
      </c>
      <c r="F131" s="88">
        <v>0</v>
      </c>
      <c r="G131" s="88">
        <v>70.8</v>
      </c>
      <c r="H131" s="88">
        <v>0</v>
      </c>
      <c r="I131" s="88">
        <v>0</v>
      </c>
      <c r="J131" s="88">
        <v>0</v>
      </c>
      <c r="K131" s="88">
        <v>0</v>
      </c>
    </row>
    <row r="132" spans="1:11" s="86" customFormat="1" ht="48.75" customHeight="1" x14ac:dyDescent="0.3">
      <c r="A132" s="188"/>
      <c r="B132" s="191"/>
      <c r="C132" s="90" t="s">
        <v>22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</row>
    <row r="133" spans="1:11" s="86" customFormat="1" ht="42" customHeight="1" x14ac:dyDescent="0.3">
      <c r="A133" s="193" t="s">
        <v>200</v>
      </c>
      <c r="B133" s="192" t="s">
        <v>232</v>
      </c>
      <c r="C133" s="87" t="s">
        <v>226</v>
      </c>
      <c r="D133" s="88">
        <f>E133+F133+G133+H133+I133+J133+K133</f>
        <v>1347.19</v>
      </c>
      <c r="E133" s="88">
        <v>365</v>
      </c>
      <c r="F133" s="88">
        <v>301.69</v>
      </c>
      <c r="G133" s="88">
        <v>5</v>
      </c>
      <c r="H133" s="88">
        <f>H136</f>
        <v>75.5</v>
      </c>
      <c r="I133" s="88">
        <f t="shared" ref="I133:K133" si="42">I136</f>
        <v>200</v>
      </c>
      <c r="J133" s="88">
        <f t="shared" si="42"/>
        <v>200</v>
      </c>
      <c r="K133" s="88">
        <f t="shared" si="42"/>
        <v>200</v>
      </c>
    </row>
    <row r="134" spans="1:11" s="86" customFormat="1" ht="47.25" customHeight="1" x14ac:dyDescent="0.3">
      <c r="A134" s="193"/>
      <c r="B134" s="192"/>
      <c r="C134" s="87" t="s">
        <v>6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</row>
    <row r="135" spans="1:11" s="86" customFormat="1" ht="40.5" customHeight="1" x14ac:dyDescent="0.3">
      <c r="A135" s="193"/>
      <c r="B135" s="192"/>
      <c r="C135" s="90" t="s">
        <v>7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</row>
    <row r="136" spans="1:11" s="86" customFormat="1" ht="48.75" customHeight="1" x14ac:dyDescent="0.3">
      <c r="A136" s="193"/>
      <c r="B136" s="192"/>
      <c r="C136" s="90" t="s">
        <v>24</v>
      </c>
      <c r="D136" s="88">
        <f>SUM(E136:K136)</f>
        <v>1347.19</v>
      </c>
      <c r="E136" s="88">
        <v>365</v>
      </c>
      <c r="F136" s="88">
        <v>301.69</v>
      </c>
      <c r="G136" s="88">
        <v>5</v>
      </c>
      <c r="H136" s="88">
        <v>75.5</v>
      </c>
      <c r="I136" s="88">
        <v>200</v>
      </c>
      <c r="J136" s="88">
        <v>200</v>
      </c>
      <c r="K136" s="88">
        <v>200</v>
      </c>
    </row>
    <row r="137" spans="1:11" s="86" customFormat="1" ht="44.25" customHeight="1" x14ac:dyDescent="0.3">
      <c r="A137" s="193"/>
      <c r="B137" s="192"/>
      <c r="C137" s="90" t="s">
        <v>22</v>
      </c>
      <c r="D137" s="88">
        <v>0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</row>
    <row r="138" spans="1:11" s="86" customFormat="1" ht="40.5" customHeight="1" x14ac:dyDescent="0.3">
      <c r="A138" s="193" t="s">
        <v>201</v>
      </c>
      <c r="B138" s="189" t="s">
        <v>30</v>
      </c>
      <c r="C138" s="87" t="s">
        <v>226</v>
      </c>
      <c r="D138" s="88">
        <f>SUM(D139:D142)</f>
        <v>330</v>
      </c>
      <c r="E138" s="88">
        <v>330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</row>
    <row r="139" spans="1:11" s="86" customFormat="1" ht="51" customHeight="1" x14ac:dyDescent="0.3">
      <c r="A139" s="193"/>
      <c r="B139" s="171"/>
      <c r="C139" s="87" t="s">
        <v>6</v>
      </c>
      <c r="D139" s="88">
        <v>0</v>
      </c>
      <c r="E139" s="88">
        <v>0</v>
      </c>
      <c r="F139" s="88">
        <v>0</v>
      </c>
      <c r="G139" s="88">
        <v>0</v>
      </c>
      <c r="H139" s="88">
        <v>0</v>
      </c>
      <c r="I139" s="88">
        <v>0</v>
      </c>
      <c r="J139" s="88">
        <v>0</v>
      </c>
      <c r="K139" s="88">
        <v>0</v>
      </c>
    </row>
    <row r="140" spans="1:11" s="86" customFormat="1" ht="40.5" customHeight="1" x14ac:dyDescent="0.3">
      <c r="A140" s="193"/>
      <c r="B140" s="171"/>
      <c r="C140" s="90" t="s">
        <v>7</v>
      </c>
      <c r="D140" s="88">
        <v>0</v>
      </c>
      <c r="E140" s="88">
        <v>0</v>
      </c>
      <c r="F140" s="88">
        <v>0</v>
      </c>
      <c r="G140" s="88">
        <v>0</v>
      </c>
      <c r="H140" s="88">
        <v>0</v>
      </c>
      <c r="I140" s="88">
        <v>0</v>
      </c>
      <c r="J140" s="88">
        <v>0</v>
      </c>
      <c r="K140" s="88">
        <v>0</v>
      </c>
    </row>
    <row r="141" spans="1:11" s="86" customFormat="1" ht="49.5" customHeight="1" x14ac:dyDescent="0.3">
      <c r="A141" s="193"/>
      <c r="B141" s="171"/>
      <c r="C141" s="90" t="s">
        <v>24</v>
      </c>
      <c r="D141" s="88">
        <f>SUM(E141:K141)</f>
        <v>330</v>
      </c>
      <c r="E141" s="88">
        <v>330</v>
      </c>
      <c r="F141" s="88">
        <v>0</v>
      </c>
      <c r="G141" s="88">
        <v>0</v>
      </c>
      <c r="H141" s="88">
        <v>0</v>
      </c>
      <c r="I141" s="88">
        <v>0</v>
      </c>
      <c r="J141" s="88">
        <v>0</v>
      </c>
      <c r="K141" s="88">
        <v>0</v>
      </c>
    </row>
    <row r="142" spans="1:11" s="86" customFormat="1" ht="45.75" customHeight="1" x14ac:dyDescent="0.3">
      <c r="A142" s="193"/>
      <c r="B142" s="172"/>
      <c r="C142" s="90" t="s">
        <v>22</v>
      </c>
      <c r="D142" s="88">
        <v>0</v>
      </c>
      <c r="E142" s="88">
        <v>0</v>
      </c>
      <c r="F142" s="88">
        <v>0</v>
      </c>
      <c r="G142" s="88">
        <v>0</v>
      </c>
      <c r="H142" s="88">
        <v>0</v>
      </c>
      <c r="I142" s="88">
        <v>0</v>
      </c>
      <c r="J142" s="88">
        <v>0</v>
      </c>
      <c r="K142" s="88">
        <v>0</v>
      </c>
    </row>
    <row r="143" spans="1:11" s="86" customFormat="1" ht="44.25" customHeight="1" x14ac:dyDescent="0.3">
      <c r="A143" s="193" t="s">
        <v>202</v>
      </c>
      <c r="B143" s="192" t="s">
        <v>241</v>
      </c>
      <c r="C143" s="87" t="s">
        <v>226</v>
      </c>
      <c r="D143" s="88">
        <f>E143+F143+G143+H143+I143+J143+K143</f>
        <v>7894.1500000000005</v>
      </c>
      <c r="E143" s="88">
        <f>E144+E145+E146+E147</f>
        <v>122</v>
      </c>
      <c r="F143" s="88">
        <f t="shared" ref="F143:K143" si="43">F144+F145+F146+F147</f>
        <v>140</v>
      </c>
      <c r="G143" s="88">
        <f>G146</f>
        <v>6028.85</v>
      </c>
      <c r="H143" s="88">
        <f t="shared" si="43"/>
        <v>1003.3</v>
      </c>
      <c r="I143" s="88">
        <f t="shared" si="43"/>
        <v>200</v>
      </c>
      <c r="J143" s="88">
        <f t="shared" si="43"/>
        <v>200</v>
      </c>
      <c r="K143" s="88">
        <f t="shared" si="43"/>
        <v>200</v>
      </c>
    </row>
    <row r="144" spans="1:11" s="86" customFormat="1" ht="47.25" customHeight="1" x14ac:dyDescent="0.3">
      <c r="A144" s="193"/>
      <c r="B144" s="192"/>
      <c r="C144" s="87" t="s">
        <v>6</v>
      </c>
      <c r="D144" s="88">
        <v>0</v>
      </c>
      <c r="E144" s="88">
        <v>0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</row>
    <row r="145" spans="1:14" s="86" customFormat="1" ht="43.5" customHeight="1" x14ac:dyDescent="0.3">
      <c r="A145" s="193"/>
      <c r="B145" s="192"/>
      <c r="C145" s="90" t="s">
        <v>7</v>
      </c>
      <c r="D145" s="88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</row>
    <row r="146" spans="1:14" s="86" customFormat="1" ht="45.75" customHeight="1" x14ac:dyDescent="0.3">
      <c r="A146" s="193"/>
      <c r="B146" s="192"/>
      <c r="C146" s="90" t="s">
        <v>24</v>
      </c>
      <c r="D146" s="88">
        <f>SUM(E146:K146)</f>
        <v>7894.1500000000005</v>
      </c>
      <c r="E146" s="88">
        <v>122</v>
      </c>
      <c r="F146" s="88">
        <v>140</v>
      </c>
      <c r="G146" s="88">
        <v>6028.85</v>
      </c>
      <c r="H146" s="88">
        <v>1003.3</v>
      </c>
      <c r="I146" s="88">
        <v>200</v>
      </c>
      <c r="J146" s="88">
        <v>200</v>
      </c>
      <c r="K146" s="88">
        <v>200</v>
      </c>
    </row>
    <row r="147" spans="1:14" s="86" customFormat="1" ht="50.25" customHeight="1" x14ac:dyDescent="0.3">
      <c r="A147" s="193"/>
      <c r="B147" s="192"/>
      <c r="C147" s="90" t="s">
        <v>22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</row>
    <row r="148" spans="1:14" s="86" customFormat="1" ht="45.75" customHeight="1" x14ac:dyDescent="0.3">
      <c r="A148" s="186" t="s">
        <v>170</v>
      </c>
      <c r="B148" s="189" t="s">
        <v>169</v>
      </c>
      <c r="C148" s="87" t="s">
        <v>226</v>
      </c>
      <c r="D148" s="88">
        <f>D150</f>
        <v>7766.4</v>
      </c>
      <c r="E148" s="88">
        <f>E149+E150+E151+E152</f>
        <v>0</v>
      </c>
      <c r="F148" s="88">
        <f t="shared" ref="F148" si="44">F149+F150+F151+F152</f>
        <v>0</v>
      </c>
      <c r="G148" s="88">
        <v>1419.6</v>
      </c>
      <c r="H148" s="88">
        <f>H150</f>
        <v>1053</v>
      </c>
      <c r="I148" s="88">
        <f t="shared" ref="I148:K148" si="45">I150</f>
        <v>1719.4</v>
      </c>
      <c r="J148" s="88">
        <f t="shared" si="45"/>
        <v>1764.2</v>
      </c>
      <c r="K148" s="88">
        <f t="shared" si="45"/>
        <v>1810.2</v>
      </c>
    </row>
    <row r="149" spans="1:14" s="86" customFormat="1" ht="51" customHeight="1" x14ac:dyDescent="0.3">
      <c r="A149" s="187"/>
      <c r="B149" s="190"/>
      <c r="C149" s="87" t="s">
        <v>6</v>
      </c>
      <c r="D149" s="88">
        <v>0</v>
      </c>
      <c r="E149" s="88">
        <v>0</v>
      </c>
      <c r="F149" s="88">
        <v>0</v>
      </c>
      <c r="G149" s="88">
        <v>0</v>
      </c>
      <c r="H149" s="88">
        <v>0</v>
      </c>
      <c r="I149" s="88">
        <v>0</v>
      </c>
      <c r="J149" s="88">
        <v>0</v>
      </c>
      <c r="K149" s="88">
        <v>0</v>
      </c>
    </row>
    <row r="150" spans="1:14" s="86" customFormat="1" ht="42" customHeight="1" x14ac:dyDescent="0.3">
      <c r="A150" s="187"/>
      <c r="B150" s="190"/>
      <c r="C150" s="90" t="s">
        <v>7</v>
      </c>
      <c r="D150" s="88">
        <f>SUM(E150:K150)</f>
        <v>7766.4</v>
      </c>
      <c r="E150" s="88">
        <v>0</v>
      </c>
      <c r="F150" s="88">
        <v>0</v>
      </c>
      <c r="G150" s="88">
        <v>1419.6</v>
      </c>
      <c r="H150" s="88">
        <v>1053</v>
      </c>
      <c r="I150" s="88">
        <v>1719.4</v>
      </c>
      <c r="J150" s="88">
        <v>1764.2</v>
      </c>
      <c r="K150" s="88">
        <v>1810.2</v>
      </c>
    </row>
    <row r="151" spans="1:14" s="86" customFormat="1" ht="51" customHeight="1" x14ac:dyDescent="0.3">
      <c r="A151" s="187"/>
      <c r="B151" s="190"/>
      <c r="C151" s="90" t="s">
        <v>24</v>
      </c>
      <c r="D151" s="88">
        <f>E151+F151+G151+H151+I151+J151+K151</f>
        <v>0</v>
      </c>
      <c r="E151" s="88">
        <v>0</v>
      </c>
      <c r="F151" s="88">
        <v>0</v>
      </c>
      <c r="G151" s="88">
        <v>0</v>
      </c>
      <c r="H151" s="88">
        <v>0</v>
      </c>
      <c r="I151" s="88">
        <v>0</v>
      </c>
      <c r="J151" s="88">
        <v>0</v>
      </c>
      <c r="K151" s="88">
        <v>0</v>
      </c>
    </row>
    <row r="152" spans="1:14" s="86" customFormat="1" ht="40.5" customHeight="1" x14ac:dyDescent="0.3">
      <c r="A152" s="188"/>
      <c r="B152" s="191"/>
      <c r="C152" s="90" t="s">
        <v>22</v>
      </c>
      <c r="D152" s="88">
        <v>0</v>
      </c>
      <c r="E152" s="88">
        <v>0</v>
      </c>
      <c r="F152" s="88">
        <v>0</v>
      </c>
      <c r="G152" s="88">
        <v>0</v>
      </c>
      <c r="H152" s="88">
        <v>0</v>
      </c>
      <c r="I152" s="88">
        <v>0</v>
      </c>
      <c r="J152" s="88">
        <v>0</v>
      </c>
      <c r="K152" s="88">
        <v>0</v>
      </c>
    </row>
    <row r="153" spans="1:14" ht="42.75" customHeight="1" x14ac:dyDescent="0.2">
      <c r="A153" s="94"/>
      <c r="B153" s="95"/>
      <c r="C153" s="96"/>
      <c r="D153" s="97"/>
      <c r="E153" s="97"/>
      <c r="F153" s="97"/>
      <c r="G153" s="97"/>
      <c r="H153" s="97"/>
      <c r="I153" s="97"/>
      <c r="J153" s="97"/>
      <c r="K153" s="97"/>
    </row>
    <row r="154" spans="1:14" s="76" customFormat="1" ht="90" customHeight="1" x14ac:dyDescent="0.35">
      <c r="B154" s="184" t="s">
        <v>260</v>
      </c>
      <c r="C154" s="185"/>
      <c r="J154" s="98" t="s">
        <v>180</v>
      </c>
      <c r="K154" s="98"/>
      <c r="L154" s="98"/>
      <c r="M154" s="98"/>
      <c r="N154" s="98"/>
    </row>
    <row r="155" spans="1:14" ht="15.75" customHeight="1" x14ac:dyDescent="0.25">
      <c r="B155" s="99"/>
      <c r="C155" s="99"/>
      <c r="D155" s="74"/>
      <c r="E155" s="74"/>
      <c r="F155" s="74"/>
      <c r="J155" s="100"/>
      <c r="K155" s="100"/>
      <c r="L155" s="100"/>
      <c r="M155" s="100"/>
      <c r="N155" s="100"/>
    </row>
    <row r="156" spans="1:14" ht="27" customHeight="1" x14ac:dyDescent="0.25">
      <c r="C156" s="74"/>
      <c r="D156" s="74"/>
      <c r="E156" s="74"/>
      <c r="F156" s="74"/>
    </row>
    <row r="157" spans="1:14" ht="309" customHeight="1" x14ac:dyDescent="0.2">
      <c r="A157" s="101"/>
      <c r="B157" s="101"/>
      <c r="C157" s="101"/>
      <c r="E157" s="102"/>
      <c r="F157" s="102"/>
      <c r="G157" s="102"/>
      <c r="H157" s="102"/>
      <c r="I157" s="102"/>
      <c r="J157" s="102"/>
      <c r="K157" s="102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103"/>
      <c r="B163" s="104"/>
      <c r="C163" s="103"/>
      <c r="D163" s="203"/>
      <c r="E163" s="204"/>
      <c r="F163" s="204"/>
      <c r="G163" s="204"/>
      <c r="H163" s="204"/>
      <c r="I163" s="204"/>
      <c r="J163" s="204"/>
      <c r="K163" s="205"/>
    </row>
  </sheetData>
  <mergeCells count="66"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B154:C154"/>
    <mergeCell ref="A148:A152"/>
    <mergeCell ref="B148:B152"/>
    <mergeCell ref="B133:B137"/>
    <mergeCell ref="A143:A147"/>
    <mergeCell ref="B143:B14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Полякова Е.В.</cp:lastModifiedBy>
  <cp:lastPrinted>2018-02-28T14:24:42Z</cp:lastPrinted>
  <dcterms:created xsi:type="dcterms:W3CDTF">2005-05-11T09:34:44Z</dcterms:created>
  <dcterms:modified xsi:type="dcterms:W3CDTF">2018-03-12T06:46:39Z</dcterms:modified>
</cp:coreProperties>
</file>