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105" windowWidth="14295" windowHeight="12705"/>
  </bookViews>
  <sheets>
    <sheet name="прил.4 29.05" sheetId="1" r:id="rId1"/>
  </sheets>
  <definedNames>
    <definedName name="_xlnm._FilterDatabase" localSheetId="0" hidden="1">'прил.4 29.05'!$A$6:$H$157</definedName>
    <definedName name="_xlnm.Print_Titles" localSheetId="0">'прил.4 29.05'!$9:$11</definedName>
    <definedName name="итогФЕД17">'прил.4 29.05'!#REF!</definedName>
    <definedName name="итогФЕД18">'прил.4 29.05'!#REF!</definedName>
    <definedName name="кв.м.МестнДор">'прил.4 29.05'!#REF!</definedName>
    <definedName name="Кв.м.РегДор">'прил.4 29.05'!#REF!</definedName>
    <definedName name="кв.м.Фед_дороги">'прил.4 29.05'!#REF!</definedName>
    <definedName name="кол_во_ДТП_Местн">#REF!</definedName>
    <definedName name="кол_во_ДТП_Общ">#REF!</definedName>
    <definedName name="кол_во_ДТП_Рег">#REF!</definedName>
    <definedName name="кол_во_ДТП_Фед">#REF!</definedName>
    <definedName name="МБ_17">#REF!</definedName>
    <definedName name="МБ_18">#REF!</definedName>
    <definedName name="Стоим_местн_17">'прил.4 29.05'!#REF!</definedName>
    <definedName name="Стоим_местн_18">'прил.4 29.05'!#REF!</definedName>
    <definedName name="Стоим_рег_2017">'прил.4 29.05'!#REF!</definedName>
    <definedName name="Стоим_рег_2018">'прил.4 29.05'!#REF!</definedName>
    <definedName name="уменьш_нормат">#REF!</definedName>
    <definedName name="ФБ_17">#REF!</definedName>
    <definedName name="ФБ_18">#REF!</definedName>
  </definedNames>
  <calcPr calcId="145621"/>
</workbook>
</file>

<file path=xl/calcChain.xml><?xml version="1.0" encoding="utf-8"?>
<calcChain xmlns="http://schemas.openxmlformats.org/spreadsheetml/2006/main">
  <c r="H170" i="1" l="1"/>
  <c r="G379" i="1"/>
  <c r="H379" i="1"/>
  <c r="F379" i="1"/>
  <c r="G378" i="1"/>
  <c r="H378" i="1"/>
  <c r="G377" i="1"/>
  <c r="F377" i="1"/>
  <c r="F381" i="1" l="1"/>
  <c r="H382" i="1"/>
  <c r="H169" i="1"/>
  <c r="H443" i="1"/>
  <c r="H397" i="1"/>
  <c r="H417" i="1" s="1"/>
  <c r="F397" i="1"/>
  <c r="F417" i="1" s="1"/>
  <c r="E397" i="1"/>
  <c r="E417" i="1" s="1"/>
  <c r="H396" i="1"/>
  <c r="H416" i="1" s="1"/>
  <c r="F396" i="1"/>
  <c r="F416" i="1" s="1"/>
  <c r="E396" i="1"/>
  <c r="E416" i="1" s="1"/>
  <c r="H395" i="1"/>
  <c r="H415" i="1" s="1"/>
  <c r="H384" i="1"/>
  <c r="F384" i="1"/>
  <c r="H383" i="1"/>
  <c r="G383" i="1"/>
  <c r="G382" i="1"/>
  <c r="E381" i="1"/>
  <c r="H320" i="1"/>
  <c r="H377" i="1" l="1"/>
  <c r="H381" i="1" l="1"/>
  <c r="H376" i="1"/>
  <c r="H380" i="1" s="1"/>
  <c r="F159" i="1"/>
  <c r="G158" i="1" l="1"/>
  <c r="H161" i="1" l="1"/>
  <c r="H160" i="1"/>
  <c r="H163" i="1"/>
  <c r="H85" i="1" l="1"/>
  <c r="F85" i="1"/>
  <c r="H106" i="1"/>
  <c r="F106" i="1"/>
  <c r="H158" i="1" l="1"/>
  <c r="H26" i="1"/>
  <c r="F26" i="1" l="1"/>
  <c r="F158" i="1" l="1"/>
  <c r="F160" i="1" l="1"/>
  <c r="F161" i="1"/>
  <c r="F162" i="1"/>
  <c r="F163" i="1"/>
  <c r="F164" i="1"/>
  <c r="H159" i="1" l="1"/>
  <c r="H164" i="1"/>
  <c r="H162" i="1"/>
</calcChain>
</file>

<file path=xl/sharedStrings.xml><?xml version="1.0" encoding="utf-8"?>
<sst xmlns="http://schemas.openxmlformats.org/spreadsheetml/2006/main" count="1138" uniqueCount="508">
  <si>
    <t>Установка и обустройство остановки пассажирского транспорта</t>
  </si>
  <si>
    <t>Установка дорожных знаков</t>
  </si>
  <si>
    <t>Установка турникетных ограждений</t>
  </si>
  <si>
    <t>Установка светофорных объектов</t>
  </si>
  <si>
    <t>шт</t>
  </si>
  <si>
    <t>Обустройство тротуара</t>
  </si>
  <si>
    <t>д.7-д.11</t>
  </si>
  <si>
    <t>д.40-д.44,23а</t>
  </si>
  <si>
    <t>д.2-д.24</t>
  </si>
  <si>
    <t>д.1А-д.4</t>
  </si>
  <si>
    <t>д.24-д.31</t>
  </si>
  <si>
    <t>д.11-д.23б</t>
  </si>
  <si>
    <t>д.1-д.5г</t>
  </si>
  <si>
    <t>д.103-д.109</t>
  </si>
  <si>
    <t>д.79-д.111</t>
  </si>
  <si>
    <t>д.19-д.36а</t>
  </si>
  <si>
    <t>д.36/1-д.41-49</t>
  </si>
  <si>
    <t>д.139-д.163</t>
  </si>
  <si>
    <t>проспект Революции</t>
  </si>
  <si>
    <t>ул. Плехановская</t>
  </si>
  <si>
    <t>Виды работ</t>
  </si>
  <si>
    <t>Адрес объекта</t>
  </si>
  <si>
    <t>№</t>
  </si>
  <si>
    <t>км</t>
  </si>
  <si>
    <t>-</t>
  </si>
  <si>
    <t>Ремонт автомобильной дороги</t>
  </si>
  <si>
    <t>проспект Ленинский</t>
  </si>
  <si>
    <t>Обустроить остановку напротив дома 6</t>
  </si>
  <si>
    <t>Монтаж Г- образных опор с установкой 4-х дорожных знаков 5.19.1 и 2-х дорожных знаков 5.19.2 на щитах со световозвращающей флуоресцентной пленкой желто-зеленого цвета</t>
  </si>
  <si>
    <t>Оборудовать остановку в соответствии с нормами и правилами</t>
  </si>
  <si>
    <t>д.47 - д.77</t>
  </si>
  <si>
    <t>Перенести остановку пассажирского транспорта по четной стороне вперед по ходу движения за светофор к дому 32 (район магазина «Пятью пять») и обустроить ее в соответствии с действующими  нормами  и  правилами</t>
  </si>
  <si>
    <t>Установить дорожные знаки 5.19.1, 5.19.2 над полосами</t>
  </si>
  <si>
    <t>Установить дополнительные знаки 5.19.1 на Г образной опоре</t>
  </si>
  <si>
    <t>проезд ул. Остужева-мкр. Боровое</t>
  </si>
  <si>
    <t>д.43</t>
  </si>
  <si>
    <t>Установить светофор на Т-образном перекрестке</t>
  </si>
  <si>
    <t>д.9 - д.38</t>
  </si>
  <si>
    <t>Перенести остановку общественного транспорта за пешеходный переход</t>
  </si>
  <si>
    <t>Установить дублирующие дорожные знаки 5.19.1 на Г-образных опорах над проезжей частью</t>
  </si>
  <si>
    <t>ул. 45 стрелковой дивизии</t>
  </si>
  <si>
    <t>д.56 - д.108</t>
  </si>
  <si>
    <t>Обустроить остановки общественного транспорта в соответствии с требованиями нормативных документов на перекрестке ул. Шишкова - 45 Стрелковой дивизии</t>
  </si>
  <si>
    <t>перекресток ул. Донская - ул. 45 Стрелковой дивизии</t>
  </si>
  <si>
    <t>Установить турникетные ограждения светофорного объекта протяженностью 50 м на перекрестке ул. Донская – ул. 45 стрелковой дивизии</t>
  </si>
  <si>
    <t>ул. Генерала Лизюкова</t>
  </si>
  <si>
    <t>Обустроить остановки общественного транспорта в соответствии с требованиями нормативных документов</t>
  </si>
  <si>
    <t>д.31/1 - д.48г</t>
  </si>
  <si>
    <t>ул. Новосибирская</t>
  </si>
  <si>
    <t>наб. Петровская</t>
  </si>
  <si>
    <t>ул. Ворошилова</t>
  </si>
  <si>
    <t>ул. Грамши (с транспортной развязкой ул.20-летия Октября-наб. Петровская)</t>
  </si>
  <si>
    <t>ул. Чапаева</t>
  </si>
  <si>
    <t>ул. Матросова</t>
  </si>
  <si>
    <t xml:space="preserve">ул. Героев Сибиряков </t>
  </si>
  <si>
    <t>ул. Тимирязева</t>
  </si>
  <si>
    <t>ул. Богдана Хмельницкого</t>
  </si>
  <si>
    <t>ул. Землячки</t>
  </si>
  <si>
    <t>ул. Планетная</t>
  </si>
  <si>
    <t>ул. Калининградская</t>
  </si>
  <si>
    <t>ул. Куйбышева</t>
  </si>
  <si>
    <t>ул. Панфилова</t>
  </si>
  <si>
    <t>проспект Труда</t>
  </si>
  <si>
    <t>д.70 - д.155</t>
  </si>
  <si>
    <t>Установить турникетные ограждения светофорного объекта протяженностью 50 м на перекрестке пр. Труда – ул.Загородная</t>
  </si>
  <si>
    <t>ул. Карпинского</t>
  </si>
  <si>
    <t>ул. Машиностроителей</t>
  </si>
  <si>
    <t>ул. Волгоградская</t>
  </si>
  <si>
    <t>пер. Отличников</t>
  </si>
  <si>
    <t>ул. Лебедева</t>
  </si>
  <si>
    <t>ул. Кольцовская</t>
  </si>
  <si>
    <t>д.35 - д.66</t>
  </si>
  <si>
    <t>Установить турникетное ограждение у
светофорного объекта протяженностью 50 м в каждую сторону от д.33</t>
  </si>
  <si>
    <t>Установить дублирующие дорожные знаки 5.19.1 «Пешеходный переход» на Г-образных опорах над проезжей частью</t>
  </si>
  <si>
    <t>Установить турникетное ограждение у светофорного объекта протяженностью 50 м в каждую сторону перекрестка ул. Кольцовская - ул.Средне-Московская по четной и нечетной стороне</t>
  </si>
  <si>
    <t>ул. Моисеева</t>
  </si>
  <si>
    <t>ул. Пушкинская</t>
  </si>
  <si>
    <t>ул. Софьи Перовской</t>
  </si>
  <si>
    <t>ул. Дорожная</t>
  </si>
  <si>
    <t>ул. Пеше-Стрелецкая</t>
  </si>
  <si>
    <t>ул. 25 Января</t>
  </si>
  <si>
    <t>ул. 50 -летия ВЛКСМ</t>
  </si>
  <si>
    <t>ул. Димитрова</t>
  </si>
  <si>
    <t>Установить табличку «СТОП» в соответствии с нормативными требованиями</t>
  </si>
  <si>
    <t>Установить дорожные знаки 4.1.2 при выезде с частного сектора на ул. Димитрова (в местах, где нет разрыва в горизонтальной разметке 1.3)</t>
  </si>
  <si>
    <t>Обустроить остановки общественного транспорта в соответствии с требованиями норм и правил</t>
  </si>
  <si>
    <t>Установить дорожные знаки 5.19.1 «Пешеходный переход» согласно ГОСТ 52289 п 5.1.6</t>
  </si>
  <si>
    <t>ул. Ленинградская</t>
  </si>
  <si>
    <t>Для канализированного потока пешеходов вдоль д. 55 установить турникетное ограждение</t>
  </si>
  <si>
    <t>Обозначить пешеходную зону в районе остановки бордюрным камнем</t>
  </si>
  <si>
    <t>Монтаж Г-образных опор с установкой 4-х дорожных знаков 5.19.1 и 2-х дорожных знаков 5.19.2 на щитах со световозвращающей флуоресцентной пленкой желто-зеленого цвета</t>
  </si>
  <si>
    <t>ул. Минская</t>
  </si>
  <si>
    <t>ул. Остужева</t>
  </si>
  <si>
    <t>Установить дополнительные знаки 5.19.1 на Г -образной опоре</t>
  </si>
  <si>
    <t>ул. Украинская</t>
  </si>
  <si>
    <t>ул. Федора Тютчева</t>
  </si>
  <si>
    <t>проспект Московский</t>
  </si>
  <si>
    <t>д.20 - д.24</t>
  </si>
  <si>
    <t>д.3 - д.7е</t>
  </si>
  <si>
    <t>ул. 60 Армии</t>
  </si>
  <si>
    <t>ул. 9 Января</t>
  </si>
  <si>
    <t>д.268 - д.302а/1</t>
  </si>
  <si>
    <t>Установить турникетные ограждения светофорного объекта протяженностью 50 м</t>
  </si>
  <si>
    <t>ул. Антонова-Овсеенко</t>
  </si>
  <si>
    <t>ул. Маршала Жукова</t>
  </si>
  <si>
    <t>ул. Солнечная</t>
  </si>
  <si>
    <t>ул. Транспортная</t>
  </si>
  <si>
    <t>ул. Хользунова</t>
  </si>
  <si>
    <t>ул. Брусилова</t>
  </si>
  <si>
    <t>ул. Дубровина</t>
  </si>
  <si>
    <t>ул. Ильюшина</t>
  </si>
  <si>
    <t>ул. Просторная</t>
  </si>
  <si>
    <t>ул. 20-летия Октября</t>
  </si>
  <si>
    <t>ул. Кирова</t>
  </si>
  <si>
    <t>д.1-6</t>
  </si>
  <si>
    <t>Установить турникетное ограждение на остановках общественного транспорта 20 м в каждую сторону у д.3</t>
  </si>
  <si>
    <t>ул. Краснознаменная</t>
  </si>
  <si>
    <t>ул. Острогожская</t>
  </si>
  <si>
    <t>Обустроить остановки общественного транспорта в соответствии с нормативными требованиями</t>
  </si>
  <si>
    <t xml:space="preserve"> Обустроить остановки общественного транспорта в соответствии с действующими нормами</t>
  </si>
  <si>
    <t>проспект Патриотов</t>
  </si>
  <si>
    <t>Обустроить остановки общественного транспорта в соответствии с действующими нормами</t>
  </si>
  <si>
    <t>Установить турникетное ограждение у светофорного объекта д.1, 3 протяженностью 50 м в каждую сторону</t>
  </si>
  <si>
    <t>ул. Генерала Перхоровича</t>
  </si>
  <si>
    <t>ул. Домостроителей</t>
  </si>
  <si>
    <t>Установить турникетное ограждение у светофорного объекта д.17 протяженностью 50 м в каждую сторону</t>
  </si>
  <si>
    <t>ул. Космонавта Комарова</t>
  </si>
  <si>
    <t>ул. Космонавтов</t>
  </si>
  <si>
    <t xml:space="preserve">ул. Космонавтов </t>
  </si>
  <si>
    <t>ул. Олеко Дундича</t>
  </si>
  <si>
    <t>ул. Писателя Маршака</t>
  </si>
  <si>
    <t>ул. Теплоэнергетиков</t>
  </si>
  <si>
    <t>ул. Тепличная</t>
  </si>
  <si>
    <t xml:space="preserve">Обустроить тротуары  </t>
  </si>
  <si>
    <t>ул. Южно-Моравская</t>
  </si>
  <si>
    <t>Перенести остановку общественного транспорта за пересечение с ул. Космонавта Комарова</t>
  </si>
  <si>
    <t>пл. Ленина</t>
  </si>
  <si>
    <t>ул. Ленина</t>
  </si>
  <si>
    <t>ул. Ломоносова</t>
  </si>
  <si>
    <t>Установить турникетное ограждение у светофорного объекта протяженностью 50 м в каждую сторону по четной стороне пересечение ул. Плехановская-ул.Среднемосковская</t>
  </si>
  <si>
    <t>ул. Степана Разина</t>
  </si>
  <si>
    <t>Установить турникетное ограждение у светофорного объекта д.36 протяженностью 50 м в каждую сторону</t>
  </si>
  <si>
    <t>Перенести остановку общественного транспорта к д. 37</t>
  </si>
  <si>
    <t>ул. Героев России</t>
  </si>
  <si>
    <t>пер. Ангелиной</t>
  </si>
  <si>
    <t>Единица измерения, км, шт., п.м.</t>
  </si>
  <si>
    <t>Мощность объекта</t>
  </si>
  <si>
    <t>Московский проспект-ул.Антонова-Овсеенко</t>
  </si>
  <si>
    <t>ул.Хользунова-бульв.Победы, ул.60 Армии-Московский проспект</t>
  </si>
  <si>
    <t>п.п. по ул. Новосибирской - ул.Корольковой</t>
  </si>
  <si>
    <t xml:space="preserve"> ул.Ломоносова-ул.Мичурина</t>
  </si>
  <si>
    <t>Ленинский проспект-п.п. по ул.Б.Хмельницкого</t>
  </si>
  <si>
    <t>ул. Калининградская - автодорога М 4 "Дон"</t>
  </si>
  <si>
    <t>ул. Куйбышева - ул. Планетная</t>
  </si>
  <si>
    <t>ул. Панфилова - ул. Калининградская</t>
  </si>
  <si>
    <t>п.п. по ул. Б.Хмельницкого - ул. Куйбышева</t>
  </si>
  <si>
    <t>ул. Плехановская - ул. 20-летия Октября</t>
  </si>
  <si>
    <t>Перовская наб. - ул. Чернышевского</t>
  </si>
  <si>
    <t>ул. Героев Сибиряков - ул. Пеше-Стрелецкая</t>
  </si>
  <si>
    <t>пер. Ангелиной - ул. Героев России</t>
  </si>
  <si>
    <t>ул. 25 Января - автодорога М 4 "Дон"</t>
  </si>
  <si>
    <t>автодорога М 4 "Дон" - пер. Ангелиной</t>
  </si>
  <si>
    <t>ул .Генерала Лизюкова - ул. В.Невского</t>
  </si>
  <si>
    <t>ул. Танкиста Серебрякова - ул. Урицкого</t>
  </si>
  <si>
    <t>Чернавский мост - Ленинский проспект</t>
  </si>
  <si>
    <t>п.п. по ул. 20-летия Октября - Ленинский проспект</t>
  </si>
  <si>
    <t>ул. Чапаева - ул. Краснознаменная, 231</t>
  </si>
  <si>
    <t>ул. Матросова - пр. Патриотов, 5г; ул. Ю.Моравская, 35 - автодорога А-144</t>
  </si>
  <si>
    <t>проспект Революции - ул. Кирова - ул. Платонова</t>
  </si>
  <si>
    <t>п.п. по ул. Ленина - ул. Тимирязева</t>
  </si>
  <si>
    <t>ул. 50-летия ВЛКСМ - ул. Украинская</t>
  </si>
  <si>
    <t>ул. Ф.Тютчева - ул. 50-летия ВЛКСМ</t>
  </si>
  <si>
    <t>Бульвар Победы</t>
  </si>
  <si>
    <t>ул. Владимира Невского</t>
  </si>
  <si>
    <t>д.12-д.16</t>
  </si>
  <si>
    <t>д.82-д.99 (д.94)</t>
  </si>
  <si>
    <t>Установить дорожные знаки 5.19.1, 5.19.2 на Г образной опоре</t>
  </si>
  <si>
    <t>д.134 - д.154 (д.134)</t>
  </si>
  <si>
    <t>д.137 - д.156</t>
  </si>
  <si>
    <t>д.151 - д.172 (д.160а)</t>
  </si>
  <si>
    <t>д.175 - д.172/1</t>
  </si>
  <si>
    <t>д.176а-д.182а</t>
  </si>
  <si>
    <t>д.38 - д.61а  (д. 42)</t>
  </si>
  <si>
    <t>Установить дополнительные знаки 5.19.1  на Г образной опоре</t>
  </si>
  <si>
    <t>д.55-д.70</t>
  </si>
  <si>
    <t>120-124а/1</t>
  </si>
  <si>
    <t>д.1 - д. 55</t>
  </si>
  <si>
    <t>д.15-17д</t>
  </si>
  <si>
    <t>д.25 - д.17д</t>
  </si>
  <si>
    <t>д.133 - д.132</t>
  </si>
  <si>
    <t>д. 37д - д.43а</t>
  </si>
  <si>
    <t>д.7б/3 - д.11а</t>
  </si>
  <si>
    <t>д.17г - д.34б</t>
  </si>
  <si>
    <t>д.60б - д.70 (д.70)</t>
  </si>
  <si>
    <t>д.17-д.45</t>
  </si>
  <si>
    <t>д.44-д.60 (д.60)</t>
  </si>
  <si>
    <t>д.23б-д.28б (д.23б)</t>
  </si>
  <si>
    <t>д.58-д.74</t>
  </si>
  <si>
    <t xml:space="preserve">д.2-д.10 </t>
  </si>
  <si>
    <t>д.2-д.4</t>
  </si>
  <si>
    <t>д.6-д.8</t>
  </si>
  <si>
    <t>д.91 - д.99 (д.93)</t>
  </si>
  <si>
    <t>д.9-д.38а (д.13)</t>
  </si>
  <si>
    <t>д.14-18-д.19 (д. 19)</t>
  </si>
  <si>
    <t>д.25-д.29 (д.25)</t>
  </si>
  <si>
    <t xml:space="preserve">Обозначить и обустроить остановки пассажирского транспорта в районе дома 2 согласно действующих норм и правил </t>
  </si>
  <si>
    <t>2017 год</t>
  </si>
  <si>
    <t>2018 год</t>
  </si>
  <si>
    <t>д. 24/1-д. 35</t>
  </si>
  <si>
    <t>установка дорожных знаков 5.19.1 на г-образных опорах</t>
  </si>
  <si>
    <t>д.116-д.117</t>
  </si>
  <si>
    <t>д.88-д.159</t>
  </si>
  <si>
    <t>ул. Донбасская</t>
  </si>
  <si>
    <t>ул.Донбасская</t>
  </si>
  <si>
    <t>ремонт дорожного покрытия</t>
  </si>
  <si>
    <t>ул.Кольцовская</t>
  </si>
  <si>
    <t>д.52-д.52б</t>
  </si>
  <si>
    <t>д.4,7,ул.Мира,2,пл.Черняховского,1-1в</t>
  </si>
  <si>
    <t>ул. Свободы</t>
  </si>
  <si>
    <t>ул.Пеше-Стрелецкая-ул.Пушкинская</t>
  </si>
  <si>
    <t>ул. Суворова - Ленинский проспект</t>
  </si>
  <si>
    <t>д.43-д.43а</t>
  </si>
  <si>
    <t>замена существующих дорожных знаков "Пешеходный переход на знаки  на щитах со световозвращающей флуоресцентной пленкой желто-зеленого цвета</t>
  </si>
  <si>
    <t>д.5-д.8</t>
  </si>
  <si>
    <t>д.90а-д.109</t>
  </si>
  <si>
    <t>д.241/14-д.241/15</t>
  </si>
  <si>
    <t>установка дополнительных дорожных знаков 5.19.1 на г-образных опорах</t>
  </si>
  <si>
    <t>д.20-д.65</t>
  </si>
  <si>
    <t>д.88-д.96</t>
  </si>
  <si>
    <t>ул. Шишкова</t>
  </si>
  <si>
    <t>Московский проспект-ул.45 стрелковой дивизии</t>
  </si>
  <si>
    <t>Ленинский проспект-ул.Димитрова</t>
  </si>
  <si>
    <t>ул. Героев Стратосферы</t>
  </si>
  <si>
    <t>Ленинский пр-т – ул. Циолковского</t>
  </si>
  <si>
    <t>ул. Корольковой</t>
  </si>
  <si>
    <t>ул.Корольковой</t>
  </si>
  <si>
    <t>д.4-д.3-д.8</t>
  </si>
  <si>
    <t>Ремонт покрытия проезжей части</t>
  </si>
  <si>
    <t xml:space="preserve">ул. Летчика Колесниченко </t>
  </si>
  <si>
    <t>ул.Моисеева-ул.Краснознаменная</t>
  </si>
  <si>
    <t>ул. Матросова - ж/д переезд, плотина водохранилища</t>
  </si>
  <si>
    <t>д.57-61,65</t>
  </si>
  <si>
    <t>обустройство остановки общественного транспорта</t>
  </si>
  <si>
    <t>ул. Стрелецкая Большая</t>
  </si>
  <si>
    <t>ул. Октябрьская</t>
  </si>
  <si>
    <t>ул.Октябрьская</t>
  </si>
  <si>
    <t>ул. Путиловская</t>
  </si>
  <si>
    <t>ул.Путиловская</t>
  </si>
  <si>
    <t>ул. Тенистая</t>
  </si>
  <si>
    <t>д.9-д.10-д.14</t>
  </si>
  <si>
    <t>ул. Бурденко</t>
  </si>
  <si>
    <t>ул.Бурденко</t>
  </si>
  <si>
    <t>ул. Мира</t>
  </si>
  <si>
    <t>ул.Мира</t>
  </si>
  <si>
    <t>д.22-д.31-д.33</t>
  </si>
  <si>
    <t>д.35-д.40</t>
  </si>
  <si>
    <t>д.66,д.58,49-53</t>
  </si>
  <si>
    <t>ул. Средне-Московская</t>
  </si>
  <si>
    <t>ул.Средне-Московская</t>
  </si>
  <si>
    <t>ул.Степана Разина</t>
  </si>
  <si>
    <t>ул. Героев России, д. 1 - ул. 50 лет ВЛКСМ</t>
  </si>
  <si>
    <t>ул.Зои Космодемьянской</t>
  </si>
  <si>
    <t>ул.З. Космодемьянской</t>
  </si>
  <si>
    <t>ул.Электросигнальная</t>
  </si>
  <si>
    <t>ул.Серова</t>
  </si>
  <si>
    <t>ул.Циолковского</t>
  </si>
  <si>
    <t>пер.Отличников-ул.Туполева</t>
  </si>
  <si>
    <t>ул.Туполева</t>
  </si>
  <si>
    <t>ул.Циолковского-ул.Иркутская</t>
  </si>
  <si>
    <t>ул.Иркутская</t>
  </si>
  <si>
    <t>ул. Ильюшина – Гаражный тупик, ул. Ильюшина – ул. Туполева</t>
  </si>
  <si>
    <t>проспект Дачный</t>
  </si>
  <si>
    <t>бульв.Пионеров</t>
  </si>
  <si>
    <t>бульв.Фестивальный</t>
  </si>
  <si>
    <t>ул.Путиловская - ул.Любы Шевцовой</t>
  </si>
  <si>
    <t>ул. 19 стрелковой дивизии</t>
  </si>
  <si>
    <t>ул.Розы Люксембург-ул.Боровская</t>
  </si>
  <si>
    <t xml:space="preserve">ул. 232 Стрелковой Дивизии  </t>
  </si>
  <si>
    <t>ул. Антокольского</t>
  </si>
  <si>
    <t>ул.Путиловская - ул.Магнитогорская</t>
  </si>
  <si>
    <t xml:space="preserve">ул. Бахметьева </t>
  </si>
  <si>
    <t>ул. Боровская</t>
  </si>
  <si>
    <t>ул. Варейкиса</t>
  </si>
  <si>
    <t>ул.Варейкиса</t>
  </si>
  <si>
    <t>ул. Васильковая</t>
  </si>
  <si>
    <t>ул. Вокзальная</t>
  </si>
  <si>
    <t>ул. Газовая</t>
  </si>
  <si>
    <t>ул. 9 Января - пер. Газовый; ул. 9 Января - пер. Грибановский</t>
  </si>
  <si>
    <t>ул. Грузинская</t>
  </si>
  <si>
    <t>д. №41 - ул.Украинская</t>
  </si>
  <si>
    <t>ул. Дарвина</t>
  </si>
  <si>
    <t>ул.Тимирязева - санаторий им. Горького</t>
  </si>
  <si>
    <t>ул. Депутатская</t>
  </si>
  <si>
    <t>ул.Депутатская</t>
  </si>
  <si>
    <t>ул. Добролюбова</t>
  </si>
  <si>
    <t>ул.25 Января - ул.Доборолюбова ,60</t>
  </si>
  <si>
    <t>ул. Донская</t>
  </si>
  <si>
    <t>д.37-д.40</t>
  </si>
  <si>
    <t>ул. Дружинников</t>
  </si>
  <si>
    <t>ул. Дубовая</t>
  </si>
  <si>
    <t>ул.Грузинская - ул.Дубовая,56</t>
  </si>
  <si>
    <t>ул. Есенина</t>
  </si>
  <si>
    <t>ул. Защитников Родины</t>
  </si>
  <si>
    <t>ул.9 Января-ул.Мазлумова</t>
  </si>
  <si>
    <t>ул. Костромская</t>
  </si>
  <si>
    <t>ул. Костромская,25 - ул. Небольсина</t>
  </si>
  <si>
    <t>ул. Карла Либкнехта</t>
  </si>
  <si>
    <t>ул.Ворошилова-ул.Летчика Колесниченко</t>
  </si>
  <si>
    <t>ул. Керамическая</t>
  </si>
  <si>
    <t>ул.Керамическая</t>
  </si>
  <si>
    <t>ул. Коммунаров</t>
  </si>
  <si>
    <t>ул.Коммунаров</t>
  </si>
  <si>
    <t>ул. Конструкторов</t>
  </si>
  <si>
    <t>ул.Свободы - ул Космонавтов</t>
  </si>
  <si>
    <t>ул. Красноармейская</t>
  </si>
  <si>
    <t>пер. Свечной - ул. Революции 1905</t>
  </si>
  <si>
    <t>ул. Кривошеина</t>
  </si>
  <si>
    <t>ул Матросова - ул. Кривошеина,48; ул. Кривошеина,12 - ул. Кривошеина,62</t>
  </si>
  <si>
    <t>ул. Куколкина</t>
  </si>
  <si>
    <t>ул. Креволюции 1905 года - ул. Пушкинская</t>
  </si>
  <si>
    <t>ул. Лермонтова</t>
  </si>
  <si>
    <t>ул. Куйбышева - ул. Боровская</t>
  </si>
  <si>
    <t>ул. Лидии Рябцевой</t>
  </si>
  <si>
    <t>ул.Л.Рябцевой</t>
  </si>
  <si>
    <t xml:space="preserve">ул. Мазлумова </t>
  </si>
  <si>
    <t>ул.Тихий Дон-ул.Защитников Родины</t>
  </si>
  <si>
    <t>ул. Молодогвардейцев</t>
  </si>
  <si>
    <t>ул. Новый Быт</t>
  </si>
  <si>
    <t>ул.Панфилова-пер.Артема</t>
  </si>
  <si>
    <t>ул. Одесская</t>
  </si>
  <si>
    <t>ул.Броневая - ул. Херсонская</t>
  </si>
  <si>
    <t>ул. Петрозаводская</t>
  </si>
  <si>
    <t>ул. Пирогова</t>
  </si>
  <si>
    <t>ул. Платонова</t>
  </si>
  <si>
    <t>ул.Платонова</t>
  </si>
  <si>
    <t xml:space="preserve">ул. Подклетненская </t>
  </si>
  <si>
    <t>ул. Дубровина - мкр. Подклетный</t>
  </si>
  <si>
    <t>ул. Путилина</t>
  </si>
  <si>
    <t>ул. Пятницкого</t>
  </si>
  <si>
    <t>ул. Раисы Беляевой</t>
  </si>
  <si>
    <t>ул. Революции 1905 года</t>
  </si>
  <si>
    <t>ул.Кольцовская-ул.9 Января</t>
  </si>
  <si>
    <t>ул. Розы Люксембург</t>
  </si>
  <si>
    <t>пер.Артема-ул.19 Стрелковой дивизии</t>
  </si>
  <si>
    <t>ул. Саврасова</t>
  </si>
  <si>
    <t>ул. Сакко и Ванцетти</t>
  </si>
  <si>
    <t>ул. Станкевича</t>
  </si>
  <si>
    <t>ул.Станкевича</t>
  </si>
  <si>
    <t>ул. Старых Большевиков</t>
  </si>
  <si>
    <t>ул. Суворова</t>
  </si>
  <si>
    <t>ул. Текстильщиков</t>
  </si>
  <si>
    <t>ул. Торпедо</t>
  </si>
  <si>
    <t>ул.Торпедо</t>
  </si>
  <si>
    <t>ул. Урицкого</t>
  </si>
  <si>
    <t>ул.Урицкого</t>
  </si>
  <si>
    <t>ул. Фридриха Энгельса</t>
  </si>
  <si>
    <t>ул.Фридриха Энгельса</t>
  </si>
  <si>
    <t>ул. Херсонская</t>
  </si>
  <si>
    <t>ул. Орловская - ул. Аксакова</t>
  </si>
  <si>
    <t xml:space="preserve">ул. Центральная </t>
  </si>
  <si>
    <t>пр-т Патриотов - ул. Центральная, 130</t>
  </si>
  <si>
    <t>ул. Челюскинцев</t>
  </si>
  <si>
    <t>ул.Моисеева - ул. 20-летия Октября</t>
  </si>
  <si>
    <t>ул. Чуйская</t>
  </si>
  <si>
    <t>ул. Шендрикова</t>
  </si>
  <si>
    <t>ул. Электровозная</t>
  </si>
  <si>
    <t>ул. Юлюса Янониса</t>
  </si>
  <si>
    <t>ул. Якира</t>
  </si>
  <si>
    <t>ул. Цимлянская</t>
  </si>
  <si>
    <t>пер. Здоровья</t>
  </si>
  <si>
    <t>пер. Красноармейский</t>
  </si>
  <si>
    <t>пер. Новороссийский</t>
  </si>
  <si>
    <t>ул.Дубровина-пер.Новороссийский, 45</t>
  </si>
  <si>
    <t>пер. Спокойный</t>
  </si>
  <si>
    <t>проезд от ул. Пеше-Стрелецкой до ул. Дорожной</t>
  </si>
  <si>
    <t>проезд пр. Патриотов четная сторона (дублирующий проезд)</t>
  </si>
  <si>
    <t>проезд ул. Остужева (поворот по направлению на мкр. Репное) - ул. Димитрова (кольцо)</t>
  </si>
  <si>
    <t>проезд от автодороги "Воронеж-Масловка-плотина водохранилища" до мкр. Таврово</t>
  </si>
  <si>
    <t>пер. Бабушкина</t>
  </si>
  <si>
    <t>пер.Бабушкина</t>
  </si>
  <si>
    <t>пер. Свердлова</t>
  </si>
  <si>
    <t>пер. Артема</t>
  </si>
  <si>
    <t>ул. Новый быт - ул. Розы Люксембург</t>
  </si>
  <si>
    <t>пер. Березовый</t>
  </si>
  <si>
    <t>пер. Добролюбова</t>
  </si>
  <si>
    <t>пер. Дубовый</t>
  </si>
  <si>
    <t>пер. Еловый</t>
  </si>
  <si>
    <t>пер. Измайловский</t>
  </si>
  <si>
    <t>пер. Инютинский</t>
  </si>
  <si>
    <t>пер. Клеверный</t>
  </si>
  <si>
    <t>пер. Кольцевой</t>
  </si>
  <si>
    <t>пер. Краснодарский</t>
  </si>
  <si>
    <t>пер.Молодежный</t>
  </si>
  <si>
    <t>пер. Морской</t>
  </si>
  <si>
    <t>пер. Нариманова</t>
  </si>
  <si>
    <t>пер. Нахимовский</t>
  </si>
  <si>
    <t>пер. Педагогический</t>
  </si>
  <si>
    <t>пер. Первомайский</t>
  </si>
  <si>
    <t>пер. Полевой</t>
  </si>
  <si>
    <t>пер. Полтавский</t>
  </si>
  <si>
    <t>пер. Прибрежный</t>
  </si>
  <si>
    <t>пер. Самоцветный</t>
  </si>
  <si>
    <t>пер. Санаторный</t>
  </si>
  <si>
    <t>пер. Севастопольский</t>
  </si>
  <si>
    <t>пер. Серафимовича</t>
  </si>
  <si>
    <t>пер. Станционный</t>
  </si>
  <si>
    <t>пер. Флотский</t>
  </si>
  <si>
    <t>ул.Садовое кольцо</t>
  </si>
  <si>
    <t>ул.Клары Цеткин</t>
  </si>
  <si>
    <t>ул.Степанова</t>
  </si>
  <si>
    <t>ул.Степана Панкова</t>
  </si>
  <si>
    <t>ул.Попова</t>
  </si>
  <si>
    <t>ул.Пионерская</t>
  </si>
  <si>
    <t>ул.Колхозный путь</t>
  </si>
  <si>
    <t>ул.Богучарская</t>
  </si>
  <si>
    <t>с. Верхняя Хава ул. Механизаторов</t>
  </si>
  <si>
    <t>с. Верхняя Хава ул. Дзержинского</t>
  </si>
  <si>
    <t>с. Верхняя Хава ул. Маяковского</t>
  </si>
  <si>
    <t>с. Верхняя Хава ул. Ломоносова</t>
  </si>
  <si>
    <t>с. Верхняя Хава ул. Пушкина</t>
  </si>
  <si>
    <t>с. Верхняя Хава пер. Набережный</t>
  </si>
  <si>
    <t>с. Верхняя Хава ул. 50 лет Октября</t>
  </si>
  <si>
    <t>с. Верхняя Хава пер. Зеленый</t>
  </si>
  <si>
    <t>с. Верхняя Хава ул. Дорожная</t>
  </si>
  <si>
    <t>с. Верхняя Хава ул. М. Горького</t>
  </si>
  <si>
    <t>с. Верхняя Хава пер. Энергетиков</t>
  </si>
  <si>
    <t>с. Малая Приваловка ул. Шинников</t>
  </si>
  <si>
    <t xml:space="preserve"> с. Левая Россошь пр-кт Революции</t>
  </si>
  <si>
    <t xml:space="preserve"> с. Левая Россошь ул. Гагарина</t>
  </si>
  <si>
    <t xml:space="preserve"> р.п. Рамонь ул. Ильинского</t>
  </si>
  <si>
    <t xml:space="preserve"> р.п. Рамонь ул. Айдаровская</t>
  </si>
  <si>
    <t xml:space="preserve"> р.п. Рамонь ул. Спортивная</t>
  </si>
  <si>
    <t xml:space="preserve"> р.п. Рамонь ул. Школьная</t>
  </si>
  <si>
    <t xml:space="preserve"> р.п. Рамонь ул. 9 Января</t>
  </si>
  <si>
    <t xml:space="preserve"> р.п. Рамонь ул. Чусова</t>
  </si>
  <si>
    <t xml:space="preserve"> р.п. Рамонь ул. Советская</t>
  </si>
  <si>
    <t xml:space="preserve"> р.п. Рамонь ул. Юбилейная</t>
  </si>
  <si>
    <t xml:space="preserve"> р.п. Рамонь ул. Фрунзе</t>
  </si>
  <si>
    <t xml:space="preserve"> р.п. Рамонь ул. Ленина</t>
  </si>
  <si>
    <t xml:space="preserve">с. Русская Гвоздевка ул. Кирова </t>
  </si>
  <si>
    <t>с. Ямное ул. Восточная</t>
  </si>
  <si>
    <t>с. Ямное ул. Центральная</t>
  </si>
  <si>
    <t>с. Ямное ул. Советская</t>
  </si>
  <si>
    <t>с. Ямное ул. Мира</t>
  </si>
  <si>
    <t>с. Ямное ул. Кирова</t>
  </si>
  <si>
    <t>р.п. Латное ул. К.Маркса</t>
  </si>
  <si>
    <t>с. Стадница ул. Центральная</t>
  </si>
  <si>
    <t>с. Стадница ул. Калинина</t>
  </si>
  <si>
    <t>с. Стадница ул. Школьная</t>
  </si>
  <si>
    <t>с. Нижняя Ведуга ул. Ленина</t>
  </si>
  <si>
    <t>с. Нижняя Ведуга ул. Полевая</t>
  </si>
  <si>
    <t>с. Девица ул. Победа</t>
  </si>
  <si>
    <t>с. Девица ул. 50 лет Октября</t>
  </si>
  <si>
    <t>с. Девица ул. Танкистов</t>
  </si>
  <si>
    <t>с. Девица ул. Гагарина</t>
  </si>
  <si>
    <t xml:space="preserve">г. Семилуки ул. им. А.В. Гончарова </t>
  </si>
  <si>
    <t>г. Семилуки ул. Химиков</t>
  </si>
  <si>
    <t>г. Семилуки пер. Ломоносова</t>
  </si>
  <si>
    <t>г. Семилуки пер. Больничный</t>
  </si>
  <si>
    <t>г. Семилуки ул. 25 лет Октября</t>
  </si>
  <si>
    <t>г. Семилуки ул. Дзержинского</t>
  </si>
  <si>
    <t>г. Семилуки ул. Л.Толстого</t>
  </si>
  <si>
    <t>г. Семилуки ул. Свердлова</t>
  </si>
  <si>
    <t>г. Семилуки ул. Чапаева</t>
  </si>
  <si>
    <t>Воронеж-Луганск - п. Орловка</t>
  </si>
  <si>
    <t>п. опытной станции ВНИИК ул. Дорожная</t>
  </si>
  <si>
    <t>с. Костенки ул. Протопопова</t>
  </si>
  <si>
    <t>г. Нововоронеж ул. Алёновская</t>
  </si>
  <si>
    <t>Транспортная развязка автодороги Нововоронеж - Колодезное</t>
  </si>
  <si>
    <t>Нанесение разметки</t>
  </si>
  <si>
    <t>Итого по агломерации</t>
  </si>
  <si>
    <t>Объекты, финансируемые из прочих источников (справочная информация)</t>
  </si>
  <si>
    <t>Автомобильные дороги федерального значения</t>
  </si>
  <si>
    <t>А-134 Подъездная дорога от автомобильной дороги М-4 "Дон" к г. Воронеж (км 0+000 - км 14+000)</t>
  </si>
  <si>
    <t>км 0+970 – км 14+000 (обратное направление)</t>
  </si>
  <si>
    <t>Капитальный ремонт</t>
  </si>
  <si>
    <t>Р-193 Воронеж - Тамбов (км 10+038 - км 54+576)</t>
  </si>
  <si>
    <t>Р-298 Курск - Воронеж-автомобильная дорога Р-22 "Каспий" (км 183+127 - км 218+500; км 262+000 - км 280+400)</t>
  </si>
  <si>
    <t xml:space="preserve"> км 209+000-км 213+000</t>
  </si>
  <si>
    <t>Устройство защитных слоев</t>
  </si>
  <si>
    <t>км 270+000 - км 276+000</t>
  </si>
  <si>
    <t>ИТОГО</t>
  </si>
  <si>
    <t>Итого по автомобильным дорогам федерального значения</t>
  </si>
  <si>
    <t>Автомобильные дороги регионального/межмуниципального значения</t>
  </si>
  <si>
    <t>Итого по автомобильным дорогам регионального/межмуниципального значения</t>
  </si>
  <si>
    <t>ремонт покрытия проезжей части</t>
  </si>
  <si>
    <t>установка дорожных знаков</t>
  </si>
  <si>
    <t>установка турникетного ограждения</t>
  </si>
  <si>
    <t>установка барьерного ограждения</t>
  </si>
  <si>
    <t>и т.д.</t>
  </si>
  <si>
    <t>Автомобильные дороги местного значения</t>
  </si>
  <si>
    <t>Итого по автомобильным дорогам местного значения</t>
  </si>
  <si>
    <t>Итого по объектам</t>
  </si>
  <si>
    <t>Резервные объекты</t>
  </si>
  <si>
    <t>Московский проспект</t>
  </si>
  <si>
    <t>ул. Беговая</t>
  </si>
  <si>
    <t>ул.Матросова-ул.Краснознаменная,д.231</t>
  </si>
  <si>
    <t>ул. Иркутская,21-23</t>
  </si>
  <si>
    <t>ИТОГО:</t>
  </si>
  <si>
    <t>к муниципальной программе</t>
  </si>
  <si>
    <t>Перечень автодорог (улиц)</t>
  </si>
  <si>
    <t>Приложение № 4</t>
  </si>
  <si>
    <t>кв.м (только для ремонта покрытия проезжей части)</t>
  </si>
  <si>
    <t>Стоимость, млн руб.</t>
  </si>
  <si>
    <t>Разработка КСОТ</t>
  </si>
  <si>
    <t>Руководитель управления дорожного хозяйства</t>
  </si>
  <si>
    <t>О.В. Котов</t>
  </si>
  <si>
    <t>Перечень магистральных дорог  и улиц  городского округа город Воронеж, планируемых  к ремонту в рамках реализации программы комплексного развития инфраструктуры Воронежской городской агломерации  в 2017–2018 годах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</si>
</sst>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00"/>
  </numFmts>
  <fonts count="16" x14ac:knownFonts="1">
    <font>
      <sz val="10"/>
      <name val="Arial"/>
      <family val="2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4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2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6">
    <xf numFmtId="0" fontId="0" fillId="0" borderId="0"/>
    <xf numFmtId="0" fontId="2" fillId="0" borderId="0"/>
    <xf numFmtId="0" fontId="6" fillId="0" borderId="0"/>
    <xf numFmtId="0" fontId="7" fillId="0" borderId="0"/>
    <xf numFmtId="0" fontId="1" fillId="0" borderId="0"/>
    <xf numFmtId="0" fontId="7" fillId="0" borderId="0"/>
  </cellStyleXfs>
  <cellXfs count="181">
    <xf numFmtId="0" fontId="0" fillId="0" borderId="0" xfId="0"/>
    <xf numFmtId="0" fontId="3" fillId="2" borderId="0" xfId="0" applyFont="1" applyFill="1"/>
    <xf numFmtId="164" fontId="4" fillId="2" borderId="1" xfId="0" applyNumberFormat="1" applyFont="1" applyFill="1" applyBorder="1" applyAlignment="1">
      <alignment horizontal="center" vertical="center"/>
    </xf>
    <xf numFmtId="4" fontId="4" fillId="2" borderId="1" xfId="0" applyNumberFormat="1" applyFont="1" applyFill="1" applyBorder="1" applyAlignment="1">
      <alignment horizontal="center" vertical="center"/>
    </xf>
    <xf numFmtId="165" fontId="4" fillId="2" borderId="1" xfId="0" applyNumberFormat="1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vertical="center"/>
    </xf>
    <xf numFmtId="1" fontId="4" fillId="2" borderId="1" xfId="0" applyNumberFormat="1" applyFont="1" applyFill="1" applyBorder="1" applyAlignment="1">
      <alignment horizontal="center" vertical="center"/>
    </xf>
    <xf numFmtId="165" fontId="4" fillId="2" borderId="1" xfId="0" applyNumberFormat="1" applyFont="1" applyFill="1" applyBorder="1" applyAlignment="1">
      <alignment horizontal="center" vertical="center"/>
    </xf>
    <xf numFmtId="17" fontId="4" fillId="2" borderId="1" xfId="0" applyNumberFormat="1" applyFont="1" applyFill="1" applyBorder="1" applyAlignment="1">
      <alignment horizontal="center" vertical="center"/>
    </xf>
    <xf numFmtId="165" fontId="4" fillId="2" borderId="4" xfId="0" applyNumberFormat="1" applyFont="1" applyFill="1" applyBorder="1" applyAlignment="1">
      <alignment vertical="center" wrapText="1"/>
    </xf>
    <xf numFmtId="164" fontId="4" fillId="2" borderId="3" xfId="0" applyNumberFormat="1" applyFont="1" applyFill="1" applyBorder="1" applyAlignment="1">
      <alignment horizontal="center" vertical="center"/>
    </xf>
    <xf numFmtId="4" fontId="4" fillId="2" borderId="4" xfId="0" applyNumberFormat="1" applyFont="1" applyFill="1" applyBorder="1" applyAlignment="1">
      <alignment horizontal="center" vertical="center"/>
    </xf>
    <xf numFmtId="164" fontId="4" fillId="2" borderId="4" xfId="0" applyNumberFormat="1" applyFont="1" applyFill="1" applyBorder="1" applyAlignment="1">
      <alignment horizontal="center" vertical="center"/>
    </xf>
    <xf numFmtId="165" fontId="4" fillId="2" borderId="3" xfId="0" applyNumberFormat="1" applyFont="1" applyFill="1" applyBorder="1" applyAlignment="1">
      <alignment vertical="center" wrapText="1"/>
    </xf>
    <xf numFmtId="4" fontId="4" fillId="2" borderId="3" xfId="0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0" xfId="0" applyFont="1" applyFill="1" applyBorder="1"/>
    <xf numFmtId="1" fontId="4" fillId="2" borderId="1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wrapText="1"/>
    </xf>
    <xf numFmtId="0" fontId="8" fillId="2" borderId="0" xfId="0" applyFont="1" applyFill="1"/>
    <xf numFmtId="49" fontId="3" fillId="2" borderId="0" xfId="0" applyNumberFormat="1" applyFont="1" applyFill="1" applyAlignment="1">
      <alignment wrapText="1"/>
    </xf>
    <xf numFmtId="49" fontId="8" fillId="2" borderId="0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vertical="center" wrapText="1"/>
    </xf>
    <xf numFmtId="0" fontId="9" fillId="2" borderId="4" xfId="0" applyFont="1" applyFill="1" applyBorder="1" applyAlignment="1">
      <alignment vertical="center" wrapText="1"/>
    </xf>
    <xf numFmtId="4" fontId="9" fillId="2" borderId="4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3" fontId="9" fillId="2" borderId="1" xfId="0" applyNumberFormat="1" applyFont="1" applyFill="1" applyBorder="1" applyAlignment="1">
      <alignment horizontal="center" vertical="center"/>
    </xf>
    <xf numFmtId="4" fontId="9" fillId="2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/>
    <xf numFmtId="0" fontId="10" fillId="2" borderId="0" xfId="0" applyFont="1" applyFill="1" applyBorder="1"/>
    <xf numFmtId="0" fontId="10" fillId="2" borderId="0" xfId="0" applyFont="1" applyFill="1"/>
    <xf numFmtId="0" fontId="9" fillId="2" borderId="2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165" fontId="9" fillId="2" borderId="1" xfId="0" applyNumberFormat="1" applyFont="1" applyFill="1" applyBorder="1" applyAlignment="1">
      <alignment horizontal="center" vertical="center" wrapText="1"/>
    </xf>
    <xf numFmtId="165" fontId="9" fillId="2" borderId="4" xfId="0" applyNumberFormat="1" applyFont="1" applyFill="1" applyBorder="1" applyAlignment="1">
      <alignment horizontal="center" vertical="center" wrapText="1"/>
    </xf>
    <xf numFmtId="164" fontId="9" fillId="2" borderId="1" xfId="0" applyNumberFormat="1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1" xfId="0" applyFont="1" applyFill="1" applyBorder="1"/>
    <xf numFmtId="164" fontId="9" fillId="2" borderId="5" xfId="0" applyNumberFormat="1" applyFont="1" applyFill="1" applyBorder="1" applyAlignment="1">
      <alignment horizontal="center" vertical="center"/>
    </xf>
    <xf numFmtId="3" fontId="9" fillId="2" borderId="1" xfId="0" applyNumberFormat="1" applyFont="1" applyFill="1" applyBorder="1" applyAlignment="1">
      <alignment horizontal="center" vertical="center" wrapText="1"/>
    </xf>
    <xf numFmtId="4" fontId="9" fillId="2" borderId="1" xfId="0" applyNumberFormat="1" applyFont="1" applyFill="1" applyBorder="1" applyAlignment="1">
      <alignment horizontal="center" vertical="center" wrapText="1"/>
    </xf>
    <xf numFmtId="3" fontId="9" fillId="2" borderId="3" xfId="0" applyNumberFormat="1" applyFont="1" applyFill="1" applyBorder="1" applyAlignment="1">
      <alignment horizontal="center" vertical="center"/>
    </xf>
    <xf numFmtId="165" fontId="9" fillId="2" borderId="1" xfId="0" applyNumberFormat="1" applyFont="1" applyFill="1" applyBorder="1" applyAlignment="1">
      <alignment horizontal="center" vertical="center"/>
    </xf>
    <xf numFmtId="1" fontId="9" fillId="2" borderId="1" xfId="0" applyNumberFormat="1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0" fontId="9" fillId="2" borderId="5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vertical="top" wrapText="1"/>
    </xf>
    <xf numFmtId="4" fontId="10" fillId="2" borderId="0" xfId="0" applyNumberFormat="1" applyFont="1" applyFill="1"/>
    <xf numFmtId="0" fontId="11" fillId="2" borderId="1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vertical="top" wrapText="1"/>
    </xf>
    <xf numFmtId="164" fontId="11" fillId="2" borderId="5" xfId="0" applyNumberFormat="1" applyFont="1" applyFill="1" applyBorder="1" applyAlignment="1">
      <alignment horizontal="center" vertical="center"/>
    </xf>
    <xf numFmtId="0" fontId="12" fillId="2" borderId="0" xfId="0" applyFont="1" applyFill="1"/>
    <xf numFmtId="0" fontId="11" fillId="2" borderId="1" xfId="0" applyFont="1" applyFill="1" applyBorder="1" applyAlignment="1">
      <alignment horizontal="left" vertical="center" wrapText="1"/>
    </xf>
    <xf numFmtId="165" fontId="11" fillId="2" borderId="1" xfId="0" applyNumberFormat="1" applyFont="1" applyFill="1" applyBorder="1" applyAlignment="1">
      <alignment horizontal="center" vertical="center" wrapText="1"/>
    </xf>
    <xf numFmtId="4" fontId="12" fillId="2" borderId="0" xfId="0" applyNumberFormat="1" applyFont="1" applyFill="1"/>
    <xf numFmtId="0" fontId="10" fillId="2" borderId="1" xfId="0" applyFont="1" applyFill="1" applyBorder="1" applyAlignment="1">
      <alignment horizontal="left" vertical="center" wrapText="1"/>
    </xf>
    <xf numFmtId="164" fontId="10" fillId="2" borderId="1" xfId="0" applyNumberFormat="1" applyFont="1" applyFill="1" applyBorder="1" applyAlignment="1">
      <alignment horizontal="center" vertical="center" wrapText="1"/>
    </xf>
    <xf numFmtId="3" fontId="10" fillId="2" borderId="1" xfId="0" applyNumberFormat="1" applyFont="1" applyFill="1" applyBorder="1" applyAlignment="1">
      <alignment horizontal="center" vertical="center" wrapText="1"/>
    </xf>
    <xf numFmtId="4" fontId="10" fillId="2" borderId="1" xfId="0" applyNumberFormat="1" applyFont="1" applyFill="1" applyBorder="1" applyAlignment="1">
      <alignment horizontal="center" vertical="center" wrapText="1"/>
    </xf>
    <xf numFmtId="165" fontId="10" fillId="2" borderId="1" xfId="0" applyNumberFormat="1" applyFont="1" applyFill="1" applyBorder="1" applyAlignment="1">
      <alignment horizontal="center" vertical="center"/>
    </xf>
    <xf numFmtId="164" fontId="10" fillId="2" borderId="1" xfId="0" applyNumberFormat="1" applyFont="1" applyFill="1" applyBorder="1" applyAlignment="1">
      <alignment horizontal="center" vertical="center"/>
    </xf>
    <xf numFmtId="1" fontId="10" fillId="2" borderId="1" xfId="0" applyNumberFormat="1" applyFont="1" applyFill="1" applyBorder="1" applyAlignment="1">
      <alignment horizontal="center" vertical="center" wrapText="1"/>
    </xf>
    <xf numFmtId="4" fontId="10" fillId="2" borderId="1" xfId="0" applyNumberFormat="1" applyFont="1" applyFill="1" applyBorder="1" applyAlignment="1">
      <alignment horizontal="left" vertical="center" wrapText="1"/>
    </xf>
    <xf numFmtId="4" fontId="12" fillId="2" borderId="1" xfId="0" applyNumberFormat="1" applyFont="1" applyFill="1" applyBorder="1" applyAlignment="1">
      <alignment horizontal="center" vertical="center" wrapText="1"/>
    </xf>
    <xf numFmtId="4" fontId="11" fillId="2" borderId="1" xfId="0" applyNumberFormat="1" applyFont="1" applyFill="1" applyBorder="1" applyAlignment="1">
      <alignment horizontal="center" vertical="center" wrapText="1"/>
    </xf>
    <xf numFmtId="164" fontId="11" fillId="2" borderId="1" xfId="0" applyNumberFormat="1" applyFont="1" applyFill="1" applyBorder="1" applyAlignment="1">
      <alignment horizontal="center" vertical="center" wrapText="1"/>
    </xf>
    <xf numFmtId="165" fontId="10" fillId="2" borderId="1" xfId="0" applyNumberFormat="1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wrapText="1"/>
    </xf>
    <xf numFmtId="0" fontId="10" fillId="2" borderId="0" xfId="0" applyFont="1" applyFill="1" applyAlignment="1">
      <alignment wrapText="1"/>
    </xf>
    <xf numFmtId="164" fontId="11" fillId="2" borderId="1" xfId="0" applyNumberFormat="1" applyFont="1" applyFill="1" applyBorder="1" applyAlignment="1">
      <alignment horizontal="center" vertical="center"/>
    </xf>
    <xf numFmtId="3" fontId="11" fillId="2" borderId="1" xfId="0" applyNumberFormat="1" applyFont="1" applyFill="1" applyBorder="1" applyAlignment="1">
      <alignment horizontal="center" vertical="center"/>
    </xf>
    <xf numFmtId="4" fontId="10" fillId="2" borderId="1" xfId="0" applyNumberFormat="1" applyFont="1" applyFill="1" applyBorder="1"/>
    <xf numFmtId="4" fontId="9" fillId="2" borderId="1" xfId="0" applyNumberFormat="1" applyFont="1" applyFill="1" applyBorder="1"/>
    <xf numFmtId="0" fontId="9" fillId="2" borderId="0" xfId="0" applyFont="1" applyFill="1"/>
    <xf numFmtId="0" fontId="9" fillId="2" borderId="1" xfId="0" applyFont="1" applyFill="1" applyBorder="1" applyAlignment="1">
      <alignment horizontal="center" wrapText="1"/>
    </xf>
    <xf numFmtId="165" fontId="9" fillId="2" borderId="1" xfId="0" applyNumberFormat="1" applyFont="1" applyFill="1" applyBorder="1"/>
    <xf numFmtId="3" fontId="9" fillId="2" borderId="1" xfId="0" applyNumberFormat="1" applyFont="1" applyFill="1" applyBorder="1"/>
    <xf numFmtId="164" fontId="3" fillId="2" borderId="0" xfId="0" applyNumberFormat="1" applyFont="1" applyFill="1"/>
    <xf numFmtId="164" fontId="8" fillId="2" borderId="0" xfId="0" applyNumberFormat="1" applyFont="1" applyFill="1" applyBorder="1" applyAlignment="1">
      <alignment vertical="center" wrapText="1"/>
    </xf>
    <xf numFmtId="164" fontId="8" fillId="2" borderId="0" xfId="0" applyNumberFormat="1" applyFont="1" applyFill="1" applyBorder="1" applyAlignment="1">
      <alignment horizontal="center" vertical="center" wrapText="1"/>
    </xf>
    <xf numFmtId="164" fontId="9" fillId="2" borderId="1" xfId="0" applyNumberFormat="1" applyFont="1" applyFill="1" applyBorder="1" applyAlignment="1">
      <alignment horizontal="center" vertical="center" wrapText="1"/>
    </xf>
    <xf numFmtId="164" fontId="10" fillId="2" borderId="0" xfId="0" applyNumberFormat="1" applyFont="1" applyFill="1"/>
    <xf numFmtId="164" fontId="11" fillId="2" borderId="5" xfId="0" applyNumberFormat="1" applyFont="1" applyFill="1" applyBorder="1" applyAlignment="1">
      <alignment horizontal="center" vertical="center" wrapText="1"/>
    </xf>
    <xf numFmtId="164" fontId="10" fillId="2" borderId="1" xfId="0" applyNumberFormat="1" applyFont="1" applyFill="1" applyBorder="1"/>
    <xf numFmtId="164" fontId="9" fillId="2" borderId="1" xfId="0" applyNumberFormat="1" applyFont="1" applyFill="1" applyBorder="1"/>
    <xf numFmtId="164" fontId="8" fillId="2" borderId="0" xfId="0" applyNumberFormat="1" applyFont="1" applyFill="1"/>
    <xf numFmtId="4" fontId="3" fillId="2" borderId="0" xfId="0" applyNumberFormat="1" applyFont="1" applyFill="1"/>
    <xf numFmtId="4" fontId="8" fillId="2" borderId="0" xfId="0" applyNumberFormat="1" applyFont="1" applyFill="1" applyBorder="1" applyAlignment="1">
      <alignment vertical="center" wrapText="1"/>
    </xf>
    <xf numFmtId="4" fontId="8" fillId="2" borderId="0" xfId="0" applyNumberFormat="1" applyFont="1" applyFill="1" applyBorder="1" applyAlignment="1">
      <alignment horizontal="center" vertical="center" wrapText="1"/>
    </xf>
    <xf numFmtId="4" fontId="9" fillId="2" borderId="2" xfId="0" applyNumberFormat="1" applyFont="1" applyFill="1" applyBorder="1" applyAlignment="1">
      <alignment horizontal="center" vertical="center"/>
    </xf>
    <xf numFmtId="4" fontId="10" fillId="2" borderId="1" xfId="0" applyNumberFormat="1" applyFont="1" applyFill="1" applyBorder="1" applyAlignment="1">
      <alignment wrapText="1"/>
    </xf>
    <xf numFmtId="4" fontId="8" fillId="2" borderId="0" xfId="0" applyNumberFormat="1" applyFont="1" applyFill="1"/>
    <xf numFmtId="0" fontId="8" fillId="2" borderId="0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49" fontId="4" fillId="2" borderId="4" xfId="0" applyNumberFormat="1" applyFont="1" applyFill="1" applyBorder="1" applyAlignment="1">
      <alignment horizontal="center" vertical="center" wrapText="1"/>
    </xf>
    <xf numFmtId="49" fontId="4" fillId="2" borderId="3" xfId="0" applyNumberFormat="1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vertical="center" wrapText="1"/>
    </xf>
    <xf numFmtId="165" fontId="9" fillId="2" borderId="3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vertical="center" wrapText="1"/>
    </xf>
    <xf numFmtId="49" fontId="4" fillId="2" borderId="3" xfId="0" applyNumberFormat="1" applyFont="1" applyFill="1" applyBorder="1" applyAlignment="1">
      <alignment vertical="center" wrapText="1"/>
    </xf>
    <xf numFmtId="0" fontId="4" fillId="2" borderId="0" xfId="0" applyFont="1" applyFill="1" applyBorder="1"/>
    <xf numFmtId="0" fontId="8" fillId="2" borderId="0" xfId="0" applyFont="1" applyFill="1" applyAlignment="1">
      <alignment wrapText="1"/>
    </xf>
    <xf numFmtId="49" fontId="8" fillId="2" borderId="0" xfId="0" applyNumberFormat="1" applyFont="1" applyFill="1" applyAlignment="1">
      <alignment wrapText="1"/>
    </xf>
    <xf numFmtId="0" fontId="4" fillId="2" borderId="4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center" wrapText="1"/>
    </xf>
    <xf numFmtId="49" fontId="4" fillId="2" borderId="9" xfId="0" applyNumberFormat="1" applyFont="1" applyFill="1" applyBorder="1" applyAlignment="1">
      <alignment horizontal="center" vertical="center" wrapText="1"/>
    </xf>
    <xf numFmtId="49" fontId="4" fillId="2" borderId="7" xfId="0" applyNumberFormat="1" applyFont="1" applyFill="1" applyBorder="1" applyAlignment="1">
      <alignment vertical="center" wrapText="1"/>
    </xf>
    <xf numFmtId="49" fontId="4" fillId="2" borderId="7" xfId="0" applyNumberFormat="1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8" fillId="2" borderId="0" xfId="0" applyFont="1" applyFill="1" applyAlignment="1"/>
    <xf numFmtId="0" fontId="8" fillId="2" borderId="0" xfId="0" applyFont="1" applyFill="1" applyAlignment="1">
      <alignment horizontal="center"/>
    </xf>
    <xf numFmtId="0" fontId="9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14" fillId="2" borderId="8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49" fontId="4" fillId="2" borderId="4" xfId="0" applyNumberFormat="1" applyFont="1" applyFill="1" applyBorder="1" applyAlignment="1">
      <alignment horizontal="center" vertical="top" wrapText="1"/>
    </xf>
    <xf numFmtId="49" fontId="4" fillId="2" borderId="2" xfId="0" applyNumberFormat="1" applyFont="1" applyFill="1" applyBorder="1" applyAlignment="1">
      <alignment horizontal="center" vertical="top" wrapText="1"/>
    </xf>
    <xf numFmtId="49" fontId="4" fillId="2" borderId="3" xfId="0" applyNumberFormat="1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center" wrapText="1"/>
    </xf>
    <xf numFmtId="49" fontId="4" fillId="2" borderId="4" xfId="0" applyNumberFormat="1" applyFont="1" applyFill="1" applyBorder="1" applyAlignment="1">
      <alignment horizontal="center" vertical="center" wrapText="1"/>
    </xf>
    <xf numFmtId="49" fontId="4" fillId="2" borderId="3" xfId="0" applyNumberFormat="1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left"/>
    </xf>
    <xf numFmtId="0" fontId="4" fillId="2" borderId="1" xfId="0" applyFont="1" applyFill="1" applyBorder="1" applyAlignment="1">
      <alignment horizontal="center" vertical="center"/>
    </xf>
    <xf numFmtId="49" fontId="4" fillId="2" borderId="10" xfId="0" applyNumberFormat="1" applyFont="1" applyFill="1" applyBorder="1" applyAlignment="1">
      <alignment horizontal="center" vertical="center" wrapText="1"/>
    </xf>
    <xf numFmtId="49" fontId="4" fillId="2" borderId="9" xfId="0" applyNumberFormat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/>
    </xf>
    <xf numFmtId="0" fontId="14" fillId="2" borderId="5" xfId="0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horizontal="center" vertical="center"/>
    </xf>
    <xf numFmtId="0" fontId="14" fillId="2" borderId="7" xfId="0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center"/>
    </xf>
  </cellXfs>
  <cellStyles count="6">
    <cellStyle name="Обычный" xfId="0" builtinId="0"/>
    <cellStyle name="Обычный 2" xfId="1"/>
    <cellStyle name="Обычный 2 2" xfId="5"/>
    <cellStyle name="Обычный 3" xfId="2"/>
    <cellStyle name="Обычный 3 2" xfId="4"/>
    <cellStyle name="Обычный 4" xfId="3"/>
  </cellStyles>
  <dxfs count="0"/>
  <tableStyles count="0" defaultTableStyle="TableStyleMedium2" defaultPivotStyle="PivotStyleLight16"/>
  <colors>
    <mruColors>
      <color rgb="FFCCFF66"/>
      <color rgb="FF66FFFF"/>
      <color rgb="FFCCFFFF"/>
      <color rgb="FF33CCFF"/>
      <color rgb="FFFFCC66"/>
      <color rgb="FFFFCCFF"/>
      <color rgb="FF0000FF"/>
      <color rgb="FF99FFCC"/>
      <color rgb="FF66FF33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48"/>
  <sheetViews>
    <sheetView tabSelected="1" showWhiteSpace="0" view="pageLayout" topLeftCell="A283" zoomScale="75" zoomScaleNormal="85" zoomScaleSheetLayoutView="75" zoomScalePageLayoutView="75" workbookViewId="0">
      <selection activeCell="J33" sqref="J33"/>
    </sheetView>
  </sheetViews>
  <sheetFormatPr defaultRowHeight="12.75" x14ac:dyDescent="0.2"/>
  <cols>
    <col min="1" max="1" width="7.140625" style="1" customWidth="1"/>
    <col min="2" max="2" width="21.85546875" style="19" customWidth="1"/>
    <col min="3" max="3" width="21.7109375" style="21" customWidth="1" collapsed="1"/>
    <col min="4" max="4" width="32.7109375" style="1" customWidth="1"/>
    <col min="5" max="5" width="8.42578125" style="1" customWidth="1"/>
    <col min="6" max="6" width="8.42578125" style="1" customWidth="1" collapsed="1"/>
    <col min="7" max="7" width="15.28515625" style="91" customWidth="1"/>
    <col min="8" max="8" width="16.42578125" style="82" customWidth="1" collapsed="1"/>
    <col min="9" max="9" width="11.28515625" style="1" customWidth="1"/>
    <col min="10" max="16384" width="9.140625" style="1"/>
  </cols>
  <sheetData>
    <row r="1" spans="1:14" s="20" customFormat="1" ht="26.25" x14ac:dyDescent="0.4">
      <c r="B1" s="121"/>
      <c r="C1" s="122"/>
      <c r="E1" s="180"/>
      <c r="F1" s="180"/>
      <c r="G1" s="180"/>
      <c r="H1" s="180"/>
      <c r="I1" s="134"/>
      <c r="J1" s="134"/>
      <c r="K1" s="172"/>
      <c r="L1" s="172"/>
      <c r="M1" s="172"/>
      <c r="N1" s="172"/>
    </row>
    <row r="2" spans="1:14" s="20" customFormat="1" ht="26.25" x14ac:dyDescent="0.4">
      <c r="B2" s="121"/>
      <c r="C2" s="122"/>
      <c r="E2" s="180"/>
      <c r="F2" s="180"/>
      <c r="G2" s="180"/>
      <c r="H2" s="180"/>
      <c r="I2" s="134"/>
      <c r="J2" s="134"/>
      <c r="K2" s="173"/>
      <c r="L2" s="173"/>
      <c r="M2" s="173"/>
      <c r="N2" s="173"/>
    </row>
    <row r="3" spans="1:14" s="20" customFormat="1" ht="26.25" x14ac:dyDescent="0.4">
      <c r="B3" s="121"/>
      <c r="C3" s="122"/>
      <c r="E3" s="180" t="s">
        <v>501</v>
      </c>
      <c r="F3" s="180"/>
      <c r="G3" s="180"/>
      <c r="H3" s="180"/>
      <c r="I3" s="134"/>
      <c r="J3" s="134"/>
      <c r="K3" s="135"/>
      <c r="L3" s="135"/>
      <c r="M3" s="135"/>
      <c r="N3" s="135"/>
    </row>
    <row r="4" spans="1:14" s="20" customFormat="1" ht="26.25" x14ac:dyDescent="0.4">
      <c r="B4" s="121"/>
      <c r="C4" s="122"/>
      <c r="E4" s="180" t="s">
        <v>499</v>
      </c>
      <c r="F4" s="180"/>
      <c r="G4" s="180"/>
      <c r="H4" s="180"/>
      <c r="I4" s="134"/>
      <c r="J4" s="134"/>
      <c r="K4" s="135"/>
      <c r="L4" s="135"/>
      <c r="M4" s="135"/>
      <c r="N4" s="135"/>
    </row>
    <row r="5" spans="1:14" ht="21" customHeight="1" x14ac:dyDescent="0.2"/>
    <row r="6" spans="1:14" ht="108" customHeight="1" x14ac:dyDescent="0.2">
      <c r="A6" s="177" t="s">
        <v>507</v>
      </c>
      <c r="B6" s="177"/>
      <c r="C6" s="177"/>
      <c r="D6" s="177"/>
      <c r="E6" s="177"/>
      <c r="F6" s="177"/>
      <c r="G6" s="177"/>
      <c r="H6" s="177"/>
    </row>
    <row r="7" spans="1:14" ht="21" customHeight="1" x14ac:dyDescent="0.2">
      <c r="A7" s="24"/>
      <c r="B7" s="24"/>
      <c r="C7" s="24"/>
      <c r="D7" s="24"/>
      <c r="E7" s="24"/>
      <c r="F7" s="24"/>
      <c r="G7" s="92"/>
      <c r="H7" s="83"/>
    </row>
    <row r="8" spans="1:14" ht="23.25" hidden="1" customHeight="1" x14ac:dyDescent="0.2">
      <c r="A8" s="97"/>
      <c r="B8" s="97"/>
      <c r="C8" s="22"/>
      <c r="D8" s="97"/>
      <c r="E8" s="97"/>
      <c r="F8" s="97"/>
      <c r="G8" s="93"/>
      <c r="H8" s="84"/>
    </row>
    <row r="9" spans="1:14" ht="21" customHeight="1" collapsed="1" x14ac:dyDescent="0.2">
      <c r="A9" s="163" t="s">
        <v>22</v>
      </c>
      <c r="B9" s="169" t="s">
        <v>500</v>
      </c>
      <c r="C9" s="159" t="s">
        <v>21</v>
      </c>
      <c r="D9" s="158" t="s">
        <v>20</v>
      </c>
      <c r="E9" s="158" t="s">
        <v>145</v>
      </c>
      <c r="F9" s="158" t="s">
        <v>146</v>
      </c>
      <c r="G9" s="179" t="s">
        <v>502</v>
      </c>
      <c r="H9" s="178" t="s">
        <v>503</v>
      </c>
    </row>
    <row r="10" spans="1:14" ht="87" customHeight="1" x14ac:dyDescent="0.2">
      <c r="A10" s="163"/>
      <c r="B10" s="170"/>
      <c r="C10" s="161"/>
      <c r="D10" s="158"/>
      <c r="E10" s="158"/>
      <c r="F10" s="158"/>
      <c r="G10" s="179"/>
      <c r="H10" s="178"/>
    </row>
    <row r="11" spans="1:14" ht="22.5" customHeight="1" x14ac:dyDescent="0.2">
      <c r="A11" s="163"/>
      <c r="B11" s="171"/>
      <c r="C11" s="160"/>
      <c r="D11" s="158"/>
      <c r="E11" s="158"/>
      <c r="F11" s="158"/>
      <c r="G11" s="179"/>
      <c r="H11" s="178"/>
    </row>
    <row r="12" spans="1:14" ht="37.5" customHeight="1" x14ac:dyDescent="0.2">
      <c r="A12" s="174" t="s">
        <v>206</v>
      </c>
      <c r="B12" s="175"/>
      <c r="C12" s="175"/>
      <c r="D12" s="175"/>
      <c r="E12" s="175"/>
      <c r="F12" s="175"/>
      <c r="G12" s="175"/>
      <c r="H12" s="176"/>
    </row>
    <row r="13" spans="1:14" ht="49.5" customHeight="1" x14ac:dyDescent="0.2">
      <c r="A13" s="15"/>
      <c r="B13" s="15"/>
      <c r="C13" s="104" t="s">
        <v>26</v>
      </c>
      <c r="D13" s="101" t="s">
        <v>25</v>
      </c>
      <c r="E13" s="101" t="s">
        <v>23</v>
      </c>
      <c r="F13" s="2">
        <v>9.3640000000000008</v>
      </c>
      <c r="G13" s="3">
        <v>236893</v>
      </c>
      <c r="H13" s="2">
        <v>219.14500000000001</v>
      </c>
    </row>
    <row r="14" spans="1:14" ht="89.25" customHeight="1" x14ac:dyDescent="0.2">
      <c r="A14" s="117"/>
      <c r="B14" s="117"/>
      <c r="C14" s="161" t="s">
        <v>174</v>
      </c>
      <c r="D14" s="101" t="s">
        <v>205</v>
      </c>
      <c r="E14" s="101" t="s">
        <v>4</v>
      </c>
      <c r="F14" s="5">
        <v>1</v>
      </c>
      <c r="G14" s="3"/>
      <c r="H14" s="2">
        <v>0.122</v>
      </c>
    </row>
    <row r="15" spans="1:14" ht="39.75" customHeight="1" x14ac:dyDescent="0.2">
      <c r="A15" s="117"/>
      <c r="B15" s="117"/>
      <c r="C15" s="161"/>
      <c r="D15" s="101" t="s">
        <v>27</v>
      </c>
      <c r="E15" s="101" t="s">
        <v>4</v>
      </c>
      <c r="F15" s="5">
        <v>1</v>
      </c>
      <c r="G15" s="3"/>
      <c r="H15" s="2">
        <v>0.122</v>
      </c>
    </row>
    <row r="16" spans="1:14" ht="122.25" customHeight="1" x14ac:dyDescent="0.2">
      <c r="A16" s="117"/>
      <c r="B16" s="117"/>
      <c r="C16" s="160"/>
      <c r="D16" s="101" t="s">
        <v>28</v>
      </c>
      <c r="E16" s="101" t="s">
        <v>4</v>
      </c>
      <c r="F16" s="5">
        <v>6</v>
      </c>
      <c r="G16" s="3"/>
      <c r="H16" s="2">
        <v>0.126</v>
      </c>
    </row>
    <row r="17" spans="1:8" ht="61.5" customHeight="1" x14ac:dyDescent="0.2">
      <c r="A17" s="117"/>
      <c r="B17" s="117"/>
      <c r="C17" s="108" t="s">
        <v>6</v>
      </c>
      <c r="D17" s="101" t="s">
        <v>29</v>
      </c>
      <c r="E17" s="101" t="s">
        <v>4</v>
      </c>
      <c r="F17" s="5">
        <v>1</v>
      </c>
      <c r="G17" s="3"/>
      <c r="H17" s="2">
        <v>0.122</v>
      </c>
    </row>
    <row r="18" spans="1:8" ht="144" customHeight="1" x14ac:dyDescent="0.2">
      <c r="A18" s="123">
        <v>1</v>
      </c>
      <c r="B18" s="123" t="s">
        <v>26</v>
      </c>
      <c r="C18" s="154" t="s">
        <v>30</v>
      </c>
      <c r="D18" s="101" t="s">
        <v>31</v>
      </c>
      <c r="E18" s="101" t="s">
        <v>4</v>
      </c>
      <c r="F18" s="5">
        <v>1</v>
      </c>
      <c r="G18" s="3"/>
      <c r="H18" s="2">
        <v>0.122</v>
      </c>
    </row>
    <row r="19" spans="1:8" ht="45.75" customHeight="1" x14ac:dyDescent="0.2">
      <c r="A19" s="117"/>
      <c r="B19" s="117"/>
      <c r="C19" s="154"/>
      <c r="D19" s="101" t="s">
        <v>32</v>
      </c>
      <c r="E19" s="101" t="s">
        <v>4</v>
      </c>
      <c r="F19" s="5">
        <v>2</v>
      </c>
      <c r="G19" s="3"/>
      <c r="H19" s="2">
        <v>5.7000000000000002E-2</v>
      </c>
    </row>
    <row r="20" spans="1:8" ht="57" customHeight="1" x14ac:dyDescent="0.2">
      <c r="A20" s="117"/>
      <c r="B20" s="117"/>
      <c r="C20" s="104" t="s">
        <v>175</v>
      </c>
      <c r="D20" s="101" t="s">
        <v>176</v>
      </c>
      <c r="E20" s="101" t="s">
        <v>4</v>
      </c>
      <c r="F20" s="5">
        <v>4</v>
      </c>
      <c r="G20" s="3"/>
      <c r="H20" s="2">
        <v>0.113</v>
      </c>
    </row>
    <row r="21" spans="1:8" ht="57" customHeight="1" x14ac:dyDescent="0.2">
      <c r="A21" s="117"/>
      <c r="B21" s="117"/>
      <c r="C21" s="107" t="s">
        <v>177</v>
      </c>
      <c r="D21" s="101" t="s">
        <v>33</v>
      </c>
      <c r="E21" s="101" t="s">
        <v>4</v>
      </c>
      <c r="F21" s="5">
        <v>2</v>
      </c>
      <c r="G21" s="3"/>
      <c r="H21" s="2">
        <v>5.7000000000000002E-2</v>
      </c>
    </row>
    <row r="22" spans="1:8" ht="57.75" customHeight="1" x14ac:dyDescent="0.2">
      <c r="A22" s="117"/>
      <c r="B22" s="117"/>
      <c r="C22" s="107" t="s">
        <v>178</v>
      </c>
      <c r="D22" s="101" t="s">
        <v>33</v>
      </c>
      <c r="E22" s="101" t="s">
        <v>4</v>
      </c>
      <c r="F22" s="5">
        <v>2</v>
      </c>
      <c r="G22" s="3"/>
      <c r="H22" s="2">
        <v>5.7000000000000002E-2</v>
      </c>
    </row>
    <row r="23" spans="1:8" ht="60" customHeight="1" x14ac:dyDescent="0.2">
      <c r="A23" s="117"/>
      <c r="B23" s="117"/>
      <c r="C23" s="104" t="s">
        <v>179</v>
      </c>
      <c r="D23" s="101" t="s">
        <v>33</v>
      </c>
      <c r="E23" s="6" t="s">
        <v>4</v>
      </c>
      <c r="F23" s="5">
        <v>2</v>
      </c>
      <c r="G23" s="3"/>
      <c r="H23" s="2">
        <v>5.7000000000000002E-2</v>
      </c>
    </row>
    <row r="24" spans="1:8" ht="54" customHeight="1" x14ac:dyDescent="0.2">
      <c r="A24" s="118"/>
      <c r="B24" s="118"/>
      <c r="C24" s="104" t="s">
        <v>180</v>
      </c>
      <c r="D24" s="101" t="s">
        <v>33</v>
      </c>
      <c r="E24" s="101" t="s">
        <v>4</v>
      </c>
      <c r="F24" s="5">
        <v>2</v>
      </c>
      <c r="G24" s="3"/>
      <c r="H24" s="2">
        <v>5.7000000000000002E-2</v>
      </c>
    </row>
    <row r="25" spans="1:8" ht="58.5" customHeight="1" x14ac:dyDescent="0.2">
      <c r="A25" s="118"/>
      <c r="B25" s="118"/>
      <c r="C25" s="104" t="s">
        <v>181</v>
      </c>
      <c r="D25" s="101" t="s">
        <v>33</v>
      </c>
      <c r="E25" s="101" t="s">
        <v>4</v>
      </c>
      <c r="F25" s="5">
        <v>2</v>
      </c>
      <c r="G25" s="3"/>
      <c r="H25" s="2">
        <v>5.7000000000000002E-2</v>
      </c>
    </row>
    <row r="26" spans="1:8" ht="54" customHeight="1" x14ac:dyDescent="0.2">
      <c r="A26" s="158">
        <v>2</v>
      </c>
      <c r="B26" s="153" t="s">
        <v>34</v>
      </c>
      <c r="C26" s="104" t="s">
        <v>34</v>
      </c>
      <c r="D26" s="101" t="s">
        <v>25</v>
      </c>
      <c r="E26" s="101" t="s">
        <v>23</v>
      </c>
      <c r="F26" s="2">
        <f>6.235</f>
        <v>6.2350000000000003</v>
      </c>
      <c r="G26" s="3">
        <v>55197</v>
      </c>
      <c r="H26" s="2">
        <f>32.526</f>
        <v>32.526000000000003</v>
      </c>
    </row>
    <row r="27" spans="1:8" ht="39.75" customHeight="1" x14ac:dyDescent="0.2">
      <c r="A27" s="158"/>
      <c r="B27" s="153"/>
      <c r="C27" s="104" t="s">
        <v>35</v>
      </c>
      <c r="D27" s="101" t="s">
        <v>36</v>
      </c>
      <c r="E27" s="101" t="s">
        <v>4</v>
      </c>
      <c r="F27" s="5">
        <v>1</v>
      </c>
      <c r="G27" s="3"/>
      <c r="H27" s="2">
        <v>0.46600000000000003</v>
      </c>
    </row>
    <row r="28" spans="1:8" ht="72.75" customHeight="1" x14ac:dyDescent="0.2">
      <c r="A28" s="158">
        <v>3</v>
      </c>
      <c r="B28" s="153" t="s">
        <v>172</v>
      </c>
      <c r="C28" s="104" t="s">
        <v>147</v>
      </c>
      <c r="D28" s="101" t="s">
        <v>25</v>
      </c>
      <c r="E28" s="101" t="s">
        <v>23</v>
      </c>
      <c r="F28" s="2">
        <v>3.5</v>
      </c>
      <c r="G28" s="3">
        <v>97492</v>
      </c>
      <c r="H28" s="2">
        <v>79.843000000000004</v>
      </c>
    </row>
    <row r="29" spans="1:8" ht="60.75" customHeight="1" x14ac:dyDescent="0.2">
      <c r="A29" s="158"/>
      <c r="B29" s="153"/>
      <c r="C29" s="154" t="s">
        <v>37</v>
      </c>
      <c r="D29" s="101" t="s">
        <v>38</v>
      </c>
      <c r="E29" s="101" t="s">
        <v>4</v>
      </c>
      <c r="F29" s="5">
        <v>1</v>
      </c>
      <c r="G29" s="3"/>
      <c r="H29" s="2">
        <v>0.20899999999999999</v>
      </c>
    </row>
    <row r="30" spans="1:8" ht="79.5" customHeight="1" x14ac:dyDescent="0.2">
      <c r="A30" s="158"/>
      <c r="B30" s="153"/>
      <c r="C30" s="154"/>
      <c r="D30" s="101" t="s">
        <v>39</v>
      </c>
      <c r="E30" s="101" t="s">
        <v>4</v>
      </c>
      <c r="F30" s="5">
        <v>2</v>
      </c>
      <c r="G30" s="3"/>
      <c r="H30" s="2">
        <v>0.114</v>
      </c>
    </row>
    <row r="31" spans="1:8" ht="45" customHeight="1" x14ac:dyDescent="0.2">
      <c r="A31" s="158">
        <v>4</v>
      </c>
      <c r="B31" s="153" t="s">
        <v>40</v>
      </c>
      <c r="C31" s="104" t="s">
        <v>40</v>
      </c>
      <c r="D31" s="101" t="s">
        <v>25</v>
      </c>
      <c r="E31" s="101" t="s">
        <v>23</v>
      </c>
      <c r="F31" s="2">
        <v>6.57</v>
      </c>
      <c r="G31" s="3">
        <v>75403</v>
      </c>
      <c r="H31" s="2">
        <v>74.040000000000006</v>
      </c>
    </row>
    <row r="32" spans="1:8" ht="100.5" customHeight="1" x14ac:dyDescent="0.2">
      <c r="A32" s="158"/>
      <c r="B32" s="153"/>
      <c r="C32" s="104" t="s">
        <v>41</v>
      </c>
      <c r="D32" s="101" t="s">
        <v>42</v>
      </c>
      <c r="E32" s="101" t="s">
        <v>4</v>
      </c>
      <c r="F32" s="5">
        <v>1</v>
      </c>
      <c r="G32" s="3"/>
      <c r="H32" s="2">
        <v>0.23799999999999999</v>
      </c>
    </row>
    <row r="33" spans="1:8" ht="85.5" customHeight="1" x14ac:dyDescent="0.2">
      <c r="A33" s="158"/>
      <c r="B33" s="153"/>
      <c r="C33" s="104" t="s">
        <v>43</v>
      </c>
      <c r="D33" s="101" t="s">
        <v>44</v>
      </c>
      <c r="E33" s="101" t="s">
        <v>23</v>
      </c>
      <c r="F33" s="2">
        <v>0.4</v>
      </c>
      <c r="G33" s="3"/>
      <c r="H33" s="2">
        <v>0.877</v>
      </c>
    </row>
    <row r="34" spans="1:8" ht="69" customHeight="1" x14ac:dyDescent="0.2">
      <c r="A34" s="158">
        <v>5</v>
      </c>
      <c r="B34" s="153" t="s">
        <v>45</v>
      </c>
      <c r="C34" s="104" t="s">
        <v>147</v>
      </c>
      <c r="D34" s="101" t="s">
        <v>25</v>
      </c>
      <c r="E34" s="101" t="s">
        <v>23</v>
      </c>
      <c r="F34" s="2">
        <v>3.62</v>
      </c>
      <c r="G34" s="3">
        <v>59057</v>
      </c>
      <c r="H34" s="2">
        <v>49.939</v>
      </c>
    </row>
    <row r="35" spans="1:8" ht="71.25" customHeight="1" x14ac:dyDescent="0.2">
      <c r="A35" s="158"/>
      <c r="B35" s="153"/>
      <c r="C35" s="159" t="s">
        <v>182</v>
      </c>
      <c r="D35" s="101" t="s">
        <v>46</v>
      </c>
      <c r="E35" s="101" t="s">
        <v>4</v>
      </c>
      <c r="F35" s="5">
        <v>1</v>
      </c>
      <c r="G35" s="3"/>
      <c r="H35" s="2">
        <v>0.20899999999999999</v>
      </c>
    </row>
    <row r="36" spans="1:8" ht="69.75" customHeight="1" x14ac:dyDescent="0.2">
      <c r="A36" s="158"/>
      <c r="B36" s="153"/>
      <c r="C36" s="160"/>
      <c r="D36" s="101" t="s">
        <v>39</v>
      </c>
      <c r="E36" s="6" t="s">
        <v>4</v>
      </c>
      <c r="F36" s="5">
        <v>2</v>
      </c>
      <c r="G36" s="3"/>
      <c r="H36" s="2">
        <v>0.114</v>
      </c>
    </row>
    <row r="37" spans="1:8" ht="86.25" customHeight="1" x14ac:dyDescent="0.2">
      <c r="A37" s="158">
        <v>6</v>
      </c>
      <c r="B37" s="153" t="s">
        <v>173</v>
      </c>
      <c r="C37" s="104" t="s">
        <v>148</v>
      </c>
      <c r="D37" s="101" t="s">
        <v>25</v>
      </c>
      <c r="E37" s="101" t="s">
        <v>23</v>
      </c>
      <c r="F37" s="2">
        <v>2.8</v>
      </c>
      <c r="G37" s="3">
        <v>33724</v>
      </c>
      <c r="H37" s="2">
        <v>25.696999999999999</v>
      </c>
    </row>
    <row r="38" spans="1:8" ht="69" customHeight="1" x14ac:dyDescent="0.2">
      <c r="A38" s="158"/>
      <c r="B38" s="153"/>
      <c r="C38" s="154" t="s">
        <v>47</v>
      </c>
      <c r="D38" s="101" t="s">
        <v>46</v>
      </c>
      <c r="E38" s="101" t="s">
        <v>4</v>
      </c>
      <c r="F38" s="5">
        <v>1</v>
      </c>
      <c r="G38" s="3"/>
      <c r="H38" s="2">
        <v>0.20499999999999999</v>
      </c>
    </row>
    <row r="39" spans="1:8" ht="68.25" customHeight="1" x14ac:dyDescent="0.2">
      <c r="A39" s="158"/>
      <c r="B39" s="153"/>
      <c r="C39" s="154"/>
      <c r="D39" s="101" t="s">
        <v>39</v>
      </c>
      <c r="E39" s="101" t="s">
        <v>4</v>
      </c>
      <c r="F39" s="5">
        <v>2</v>
      </c>
      <c r="G39" s="3"/>
      <c r="H39" s="2">
        <v>0.113</v>
      </c>
    </row>
    <row r="40" spans="1:8" ht="57" customHeight="1" x14ac:dyDescent="0.2">
      <c r="A40" s="101">
        <v>7</v>
      </c>
      <c r="B40" s="105" t="s">
        <v>48</v>
      </c>
      <c r="C40" s="104" t="s">
        <v>149</v>
      </c>
      <c r="D40" s="101" t="s">
        <v>25</v>
      </c>
      <c r="E40" s="101" t="s">
        <v>23</v>
      </c>
      <c r="F40" s="2">
        <v>4.3529999999999998</v>
      </c>
      <c r="G40" s="3">
        <v>86856</v>
      </c>
      <c r="H40" s="2">
        <v>75.091999999999999</v>
      </c>
    </row>
    <row r="41" spans="1:8" ht="36" customHeight="1" x14ac:dyDescent="0.2">
      <c r="A41" s="101">
        <v>8</v>
      </c>
      <c r="B41" s="105" t="s">
        <v>49</v>
      </c>
      <c r="C41" s="104" t="s">
        <v>49</v>
      </c>
      <c r="D41" s="101" t="s">
        <v>25</v>
      </c>
      <c r="E41" s="101" t="s">
        <v>23</v>
      </c>
      <c r="F41" s="2">
        <v>2.923</v>
      </c>
      <c r="G41" s="3">
        <v>35840</v>
      </c>
      <c r="H41" s="2">
        <v>27.501999999999999</v>
      </c>
    </row>
    <row r="42" spans="1:8" ht="33.75" customHeight="1" x14ac:dyDescent="0.2">
      <c r="A42" s="158">
        <v>9</v>
      </c>
      <c r="B42" s="153" t="s">
        <v>50</v>
      </c>
      <c r="C42" s="104" t="s">
        <v>50</v>
      </c>
      <c r="D42" s="101" t="s">
        <v>25</v>
      </c>
      <c r="E42" s="101" t="s">
        <v>23</v>
      </c>
      <c r="F42" s="2">
        <v>2.6629999999999998</v>
      </c>
      <c r="G42" s="3">
        <v>79635</v>
      </c>
      <c r="H42" s="2">
        <v>67.876999999999995</v>
      </c>
    </row>
    <row r="43" spans="1:8" ht="52.5" customHeight="1" x14ac:dyDescent="0.2">
      <c r="A43" s="158"/>
      <c r="B43" s="153"/>
      <c r="C43" s="108" t="s">
        <v>15</v>
      </c>
      <c r="D43" s="101" t="s">
        <v>183</v>
      </c>
      <c r="E43" s="101" t="s">
        <v>4</v>
      </c>
      <c r="F43" s="5">
        <v>2</v>
      </c>
      <c r="G43" s="3"/>
      <c r="H43" s="2">
        <v>0.107</v>
      </c>
    </row>
    <row r="44" spans="1:8" ht="91.5" customHeight="1" x14ac:dyDescent="0.2">
      <c r="A44" s="101">
        <v>10</v>
      </c>
      <c r="B44" s="105" t="s">
        <v>51</v>
      </c>
      <c r="C44" s="104" t="s">
        <v>51</v>
      </c>
      <c r="D44" s="101" t="s">
        <v>25</v>
      </c>
      <c r="E44" s="101" t="s">
        <v>23</v>
      </c>
      <c r="F44" s="2">
        <v>2.6259999999999999</v>
      </c>
      <c r="G44" s="3">
        <v>42670</v>
      </c>
      <c r="H44" s="2">
        <v>38.573999999999998</v>
      </c>
    </row>
    <row r="45" spans="1:8" ht="28.5" customHeight="1" x14ac:dyDescent="0.2">
      <c r="A45" s="101">
        <v>11</v>
      </c>
      <c r="B45" s="105" t="s">
        <v>52</v>
      </c>
      <c r="C45" s="104" t="s">
        <v>52</v>
      </c>
      <c r="D45" s="101" t="s">
        <v>25</v>
      </c>
      <c r="E45" s="101" t="s">
        <v>23</v>
      </c>
      <c r="F45" s="2">
        <v>2.387</v>
      </c>
      <c r="G45" s="3">
        <v>17534</v>
      </c>
      <c r="H45" s="2">
        <v>16.277000000000001</v>
      </c>
    </row>
    <row r="46" spans="1:8" ht="29.25" customHeight="1" x14ac:dyDescent="0.2">
      <c r="A46" s="98">
        <v>12</v>
      </c>
      <c r="B46" s="106" t="s">
        <v>53</v>
      </c>
      <c r="C46" s="104" t="s">
        <v>53</v>
      </c>
      <c r="D46" s="101" t="s">
        <v>25</v>
      </c>
      <c r="E46" s="101" t="s">
        <v>23</v>
      </c>
      <c r="F46" s="2">
        <v>2.488</v>
      </c>
      <c r="G46" s="3">
        <v>42611</v>
      </c>
      <c r="H46" s="2">
        <v>33.720999999999997</v>
      </c>
    </row>
    <row r="47" spans="1:8" ht="37.5" customHeight="1" x14ac:dyDescent="0.2">
      <c r="A47" s="101">
        <v>13</v>
      </c>
      <c r="B47" s="105" t="s">
        <v>54</v>
      </c>
      <c r="C47" s="104" t="s">
        <v>54</v>
      </c>
      <c r="D47" s="101" t="s">
        <v>25</v>
      </c>
      <c r="E47" s="101" t="s">
        <v>23</v>
      </c>
      <c r="F47" s="2">
        <v>8.3699999999999992</v>
      </c>
      <c r="G47" s="3">
        <v>157267</v>
      </c>
      <c r="H47" s="2">
        <v>137.029</v>
      </c>
    </row>
    <row r="48" spans="1:8" ht="41.25" customHeight="1" x14ac:dyDescent="0.2">
      <c r="A48" s="101">
        <v>14</v>
      </c>
      <c r="B48" s="105" t="s">
        <v>55</v>
      </c>
      <c r="C48" s="104" t="s">
        <v>150</v>
      </c>
      <c r="D48" s="101" t="s">
        <v>25</v>
      </c>
      <c r="E48" s="101" t="s">
        <v>23</v>
      </c>
      <c r="F48" s="2">
        <v>1.621</v>
      </c>
      <c r="G48" s="3">
        <v>12950</v>
      </c>
      <c r="H48" s="2">
        <v>9.5180000000000007</v>
      </c>
    </row>
    <row r="49" spans="1:8" ht="51.75" customHeight="1" x14ac:dyDescent="0.2">
      <c r="A49" s="101">
        <v>15</v>
      </c>
      <c r="B49" s="105" t="s">
        <v>56</v>
      </c>
      <c r="C49" s="104" t="s">
        <v>151</v>
      </c>
      <c r="D49" s="101" t="s">
        <v>25</v>
      </c>
      <c r="E49" s="101" t="s">
        <v>23</v>
      </c>
      <c r="F49" s="2">
        <v>1.98</v>
      </c>
      <c r="G49" s="3">
        <v>25576</v>
      </c>
      <c r="H49" s="2">
        <v>21.152999999999999</v>
      </c>
    </row>
    <row r="50" spans="1:8" ht="38.25" customHeight="1" x14ac:dyDescent="0.2">
      <c r="A50" s="101">
        <v>16</v>
      </c>
      <c r="B50" s="105" t="s">
        <v>57</v>
      </c>
      <c r="C50" s="104"/>
      <c r="D50" s="101" t="s">
        <v>25</v>
      </c>
      <c r="E50" s="101" t="s">
        <v>23</v>
      </c>
      <c r="F50" s="2">
        <v>4</v>
      </c>
      <c r="G50" s="3">
        <v>39000</v>
      </c>
      <c r="H50" s="2">
        <v>25.704999999999998</v>
      </c>
    </row>
    <row r="51" spans="1:8" ht="69.75" customHeight="1" x14ac:dyDescent="0.2">
      <c r="A51" s="101">
        <v>17</v>
      </c>
      <c r="B51" s="105" t="s">
        <v>58</v>
      </c>
      <c r="C51" s="104" t="s">
        <v>152</v>
      </c>
      <c r="D51" s="101" t="s">
        <v>25</v>
      </c>
      <c r="E51" s="101" t="s">
        <v>23</v>
      </c>
      <c r="F51" s="2">
        <v>0.626</v>
      </c>
      <c r="G51" s="3">
        <v>6907.5</v>
      </c>
      <c r="H51" s="2">
        <v>4.335</v>
      </c>
    </row>
    <row r="52" spans="1:8" ht="45.75" customHeight="1" x14ac:dyDescent="0.2">
      <c r="A52" s="101">
        <v>18</v>
      </c>
      <c r="B52" s="105" t="s">
        <v>59</v>
      </c>
      <c r="C52" s="104" t="s">
        <v>153</v>
      </c>
      <c r="D52" s="101" t="s">
        <v>25</v>
      </c>
      <c r="E52" s="101" t="s">
        <v>23</v>
      </c>
      <c r="F52" s="2">
        <v>1.8620000000000001</v>
      </c>
      <c r="G52" s="3">
        <v>12240.38</v>
      </c>
      <c r="H52" s="2">
        <v>10.186</v>
      </c>
    </row>
    <row r="53" spans="1:8" ht="57.75" customHeight="1" x14ac:dyDescent="0.2">
      <c r="A53" s="101">
        <v>19</v>
      </c>
      <c r="B53" s="105" t="s">
        <v>60</v>
      </c>
      <c r="C53" s="104" t="s">
        <v>154</v>
      </c>
      <c r="D53" s="101" t="s">
        <v>25</v>
      </c>
      <c r="E53" s="101" t="s">
        <v>23</v>
      </c>
      <c r="F53" s="2">
        <v>0.66100000000000003</v>
      </c>
      <c r="G53" s="3">
        <v>5102.75</v>
      </c>
      <c r="H53" s="2">
        <v>3.4969999999999999</v>
      </c>
    </row>
    <row r="54" spans="1:8" ht="60.75" customHeight="1" x14ac:dyDescent="0.2">
      <c r="A54" s="101">
        <v>20</v>
      </c>
      <c r="B54" s="105" t="s">
        <v>61</v>
      </c>
      <c r="C54" s="104" t="s">
        <v>155</v>
      </c>
      <c r="D54" s="101" t="s">
        <v>25</v>
      </c>
      <c r="E54" s="101" t="s">
        <v>23</v>
      </c>
      <c r="F54" s="2">
        <v>1.0389999999999999</v>
      </c>
      <c r="G54" s="3">
        <v>7503.5</v>
      </c>
      <c r="H54" s="2">
        <v>7.7969999999999997</v>
      </c>
    </row>
    <row r="55" spans="1:8" ht="32.25" customHeight="1" x14ac:dyDescent="0.2">
      <c r="A55" s="158">
        <v>21</v>
      </c>
      <c r="B55" s="153" t="s">
        <v>62</v>
      </c>
      <c r="C55" s="104" t="s">
        <v>62</v>
      </c>
      <c r="D55" s="101" t="s">
        <v>25</v>
      </c>
      <c r="E55" s="101" t="s">
        <v>23</v>
      </c>
      <c r="F55" s="2">
        <v>3.5979999999999999</v>
      </c>
      <c r="G55" s="3">
        <v>72268</v>
      </c>
      <c r="H55" s="2">
        <v>60.081000000000003</v>
      </c>
    </row>
    <row r="56" spans="1:8" ht="93" customHeight="1" x14ac:dyDescent="0.2">
      <c r="A56" s="158"/>
      <c r="B56" s="153"/>
      <c r="C56" s="154" t="s">
        <v>63</v>
      </c>
      <c r="D56" s="101" t="s">
        <v>64</v>
      </c>
      <c r="E56" s="101" t="s">
        <v>23</v>
      </c>
      <c r="F56" s="2">
        <v>0.2</v>
      </c>
      <c r="G56" s="3"/>
      <c r="H56" s="2">
        <v>0.439</v>
      </c>
    </row>
    <row r="57" spans="1:8" ht="79.5" customHeight="1" x14ac:dyDescent="0.2">
      <c r="A57" s="158"/>
      <c r="B57" s="153"/>
      <c r="C57" s="154"/>
      <c r="D57" s="101" t="s">
        <v>46</v>
      </c>
      <c r="E57" s="101" t="s">
        <v>4</v>
      </c>
      <c r="F57" s="5">
        <v>1</v>
      </c>
      <c r="G57" s="3"/>
      <c r="H57" s="2">
        <v>0.24299999999999999</v>
      </c>
    </row>
    <row r="58" spans="1:8" ht="37.5" customHeight="1" x14ac:dyDescent="0.2">
      <c r="A58" s="101">
        <v>22</v>
      </c>
      <c r="B58" s="105" t="s">
        <v>65</v>
      </c>
      <c r="C58" s="104" t="s">
        <v>65</v>
      </c>
      <c r="D58" s="101" t="s">
        <v>25</v>
      </c>
      <c r="E58" s="101" t="s">
        <v>23</v>
      </c>
      <c r="F58" s="2">
        <v>1.6879999999999999</v>
      </c>
      <c r="G58" s="3">
        <v>13640</v>
      </c>
      <c r="H58" s="2">
        <v>10.092000000000001</v>
      </c>
    </row>
    <row r="59" spans="1:8" ht="59.25" customHeight="1" x14ac:dyDescent="0.2">
      <c r="A59" s="101">
        <v>23</v>
      </c>
      <c r="B59" s="105" t="s">
        <v>66</v>
      </c>
      <c r="C59" s="104" t="s">
        <v>66</v>
      </c>
      <c r="D59" s="101" t="s">
        <v>25</v>
      </c>
      <c r="E59" s="101" t="s">
        <v>23</v>
      </c>
      <c r="F59" s="2">
        <v>2.2410000000000001</v>
      </c>
      <c r="G59" s="3">
        <v>23116</v>
      </c>
      <c r="H59" s="2">
        <v>16.234999999999999</v>
      </c>
    </row>
    <row r="60" spans="1:8" ht="37.5" customHeight="1" x14ac:dyDescent="0.2">
      <c r="A60" s="101">
        <v>24</v>
      </c>
      <c r="B60" s="105" t="s">
        <v>67</v>
      </c>
      <c r="C60" s="104" t="s">
        <v>67</v>
      </c>
      <c r="D60" s="101" t="s">
        <v>25</v>
      </c>
      <c r="E60" s="101" t="s">
        <v>23</v>
      </c>
      <c r="F60" s="2">
        <v>2.734</v>
      </c>
      <c r="G60" s="3">
        <v>44409</v>
      </c>
      <c r="H60" s="2">
        <v>52.030999999999999</v>
      </c>
    </row>
    <row r="61" spans="1:8" ht="39.75" customHeight="1" x14ac:dyDescent="0.2">
      <c r="A61" s="101">
        <v>25</v>
      </c>
      <c r="B61" s="105" t="s">
        <v>68</v>
      </c>
      <c r="C61" s="104" t="s">
        <v>68</v>
      </c>
      <c r="D61" s="101" t="s">
        <v>25</v>
      </c>
      <c r="E61" s="101" t="s">
        <v>23</v>
      </c>
      <c r="F61" s="2">
        <v>1.222</v>
      </c>
      <c r="G61" s="3">
        <v>17500</v>
      </c>
      <c r="H61" s="2">
        <v>13.429</v>
      </c>
    </row>
    <row r="62" spans="1:8" ht="39.75" customHeight="1" x14ac:dyDescent="0.2">
      <c r="A62" s="101">
        <v>26</v>
      </c>
      <c r="B62" s="105" t="s">
        <v>69</v>
      </c>
      <c r="C62" s="104" t="s">
        <v>69</v>
      </c>
      <c r="D62" s="101" t="s">
        <v>25</v>
      </c>
      <c r="E62" s="101" t="s">
        <v>23</v>
      </c>
      <c r="F62" s="2">
        <v>0.66</v>
      </c>
      <c r="G62" s="3">
        <v>14063</v>
      </c>
      <c r="H62" s="2">
        <v>11.994999999999999</v>
      </c>
    </row>
    <row r="63" spans="1:8" ht="15.75" hidden="1" x14ac:dyDescent="0.2">
      <c r="A63" s="158">
        <v>27</v>
      </c>
      <c r="B63" s="169" t="s">
        <v>70</v>
      </c>
      <c r="C63" s="104"/>
      <c r="D63" s="101"/>
      <c r="E63" s="101"/>
      <c r="F63" s="2"/>
      <c r="G63" s="3"/>
      <c r="H63" s="2"/>
    </row>
    <row r="64" spans="1:8" ht="92.25" customHeight="1" x14ac:dyDescent="0.2">
      <c r="A64" s="158"/>
      <c r="B64" s="170"/>
      <c r="C64" s="104" t="s">
        <v>71</v>
      </c>
      <c r="D64" s="101" t="s">
        <v>72</v>
      </c>
      <c r="E64" s="101" t="s">
        <v>23</v>
      </c>
      <c r="F64" s="2">
        <v>0.2</v>
      </c>
      <c r="G64" s="3"/>
      <c r="H64" s="2">
        <v>0.441</v>
      </c>
    </row>
    <row r="65" spans="1:8" ht="82.5" customHeight="1" x14ac:dyDescent="0.2">
      <c r="A65" s="158"/>
      <c r="B65" s="170"/>
      <c r="C65" s="154" t="s">
        <v>7</v>
      </c>
      <c r="D65" s="101" t="s">
        <v>73</v>
      </c>
      <c r="E65" s="101" t="s">
        <v>4</v>
      </c>
      <c r="F65" s="5">
        <v>2</v>
      </c>
      <c r="G65" s="3"/>
      <c r="H65" s="2">
        <v>0.107</v>
      </c>
    </row>
    <row r="66" spans="1:8" ht="123" customHeight="1" x14ac:dyDescent="0.2">
      <c r="A66" s="158"/>
      <c r="B66" s="171"/>
      <c r="C66" s="154"/>
      <c r="D66" s="101" t="s">
        <v>74</v>
      </c>
      <c r="E66" s="101" t="s">
        <v>23</v>
      </c>
      <c r="F66" s="2">
        <v>0.4</v>
      </c>
      <c r="G66" s="3"/>
      <c r="H66" s="2">
        <v>0.88200000000000001</v>
      </c>
    </row>
    <row r="67" spans="1:8" ht="37.5" customHeight="1" x14ac:dyDescent="0.2">
      <c r="A67" s="101">
        <v>28</v>
      </c>
      <c r="B67" s="105" t="s">
        <v>75</v>
      </c>
      <c r="C67" s="104" t="s">
        <v>75</v>
      </c>
      <c r="D67" s="101" t="s">
        <v>25</v>
      </c>
      <c r="E67" s="101" t="s">
        <v>23</v>
      </c>
      <c r="F67" s="2">
        <v>1.486</v>
      </c>
      <c r="G67" s="3">
        <v>21897</v>
      </c>
      <c r="H67" s="2">
        <v>18.067</v>
      </c>
    </row>
    <row r="68" spans="1:8" ht="59.25" customHeight="1" x14ac:dyDescent="0.2">
      <c r="A68" s="101">
        <v>29</v>
      </c>
      <c r="B68" s="105" t="s">
        <v>76</v>
      </c>
      <c r="C68" s="104" t="s">
        <v>156</v>
      </c>
      <c r="D68" s="101" t="s">
        <v>25</v>
      </c>
      <c r="E68" s="101" t="s">
        <v>23</v>
      </c>
      <c r="F68" s="2">
        <v>1.488</v>
      </c>
      <c r="G68" s="3">
        <v>17899</v>
      </c>
      <c r="H68" s="2">
        <v>12.712</v>
      </c>
    </row>
    <row r="69" spans="1:8" ht="54" customHeight="1" x14ac:dyDescent="0.2">
      <c r="A69" s="101">
        <v>30</v>
      </c>
      <c r="B69" s="105" t="s">
        <v>77</v>
      </c>
      <c r="C69" s="104" t="s">
        <v>157</v>
      </c>
      <c r="D69" s="101" t="s">
        <v>25</v>
      </c>
      <c r="E69" s="101" t="s">
        <v>23</v>
      </c>
      <c r="F69" s="2">
        <v>0.72</v>
      </c>
      <c r="G69" s="3">
        <v>8444</v>
      </c>
      <c r="H69" s="2">
        <v>6.7460000000000004</v>
      </c>
    </row>
    <row r="70" spans="1:8" ht="69.75" customHeight="1" x14ac:dyDescent="0.2">
      <c r="A70" s="101">
        <v>31</v>
      </c>
      <c r="B70" s="105" t="s">
        <v>78</v>
      </c>
      <c r="C70" s="104" t="s">
        <v>158</v>
      </c>
      <c r="D70" s="101" t="s">
        <v>25</v>
      </c>
      <c r="E70" s="101" t="s">
        <v>23</v>
      </c>
      <c r="F70" s="2">
        <v>2.0720000000000001</v>
      </c>
      <c r="G70" s="3">
        <v>23440</v>
      </c>
      <c r="H70" s="2">
        <v>19.297999999999998</v>
      </c>
    </row>
    <row r="71" spans="1:8" ht="50.25" customHeight="1" x14ac:dyDescent="0.2">
      <c r="A71" s="158">
        <v>32</v>
      </c>
      <c r="B71" s="153" t="s">
        <v>79</v>
      </c>
      <c r="C71" s="104" t="s">
        <v>79</v>
      </c>
      <c r="D71" s="101" t="s">
        <v>25</v>
      </c>
      <c r="E71" s="101" t="s">
        <v>23</v>
      </c>
      <c r="F71" s="2">
        <v>2.4700000000000002</v>
      </c>
      <c r="G71" s="3">
        <v>45656</v>
      </c>
      <c r="H71" s="2">
        <v>40.252000000000002</v>
      </c>
    </row>
    <row r="72" spans="1:8" ht="57" customHeight="1" x14ac:dyDescent="0.2">
      <c r="A72" s="158"/>
      <c r="B72" s="153"/>
      <c r="C72" s="104" t="s">
        <v>17</v>
      </c>
      <c r="D72" s="101" t="s">
        <v>183</v>
      </c>
      <c r="E72" s="101" t="s">
        <v>4</v>
      </c>
      <c r="F72" s="5">
        <v>2</v>
      </c>
      <c r="G72" s="3"/>
      <c r="H72" s="2">
        <v>0.107</v>
      </c>
    </row>
    <row r="73" spans="1:8" ht="38.25" customHeight="1" x14ac:dyDescent="0.2">
      <c r="A73" s="101">
        <v>33</v>
      </c>
      <c r="B73" s="105" t="s">
        <v>80</v>
      </c>
      <c r="C73" s="104" t="s">
        <v>80</v>
      </c>
      <c r="D73" s="101" t="s">
        <v>25</v>
      </c>
      <c r="E73" s="101" t="s">
        <v>23</v>
      </c>
      <c r="F73" s="2">
        <v>1.1539999999999999</v>
      </c>
      <c r="G73" s="3">
        <v>10118</v>
      </c>
      <c r="H73" s="2">
        <v>7.5590000000000002</v>
      </c>
    </row>
    <row r="74" spans="1:8" ht="59.25" customHeight="1" x14ac:dyDescent="0.2">
      <c r="A74" s="101">
        <v>34</v>
      </c>
      <c r="B74" s="105" t="s">
        <v>81</v>
      </c>
      <c r="C74" s="104" t="s">
        <v>159</v>
      </c>
      <c r="D74" s="101" t="s">
        <v>25</v>
      </c>
      <c r="E74" s="101" t="s">
        <v>23</v>
      </c>
      <c r="F74" s="2">
        <v>0.92900000000000005</v>
      </c>
      <c r="G74" s="3">
        <v>5965</v>
      </c>
      <c r="H74" s="2">
        <v>4.2750000000000004</v>
      </c>
    </row>
    <row r="75" spans="1:8" ht="48" customHeight="1" x14ac:dyDescent="0.2">
      <c r="A75" s="158">
        <v>35</v>
      </c>
      <c r="B75" s="153" t="s">
        <v>82</v>
      </c>
      <c r="C75" s="104" t="s">
        <v>82</v>
      </c>
      <c r="D75" s="101" t="s">
        <v>25</v>
      </c>
      <c r="E75" s="101" t="s">
        <v>23</v>
      </c>
      <c r="F75" s="2">
        <v>4.4290000000000003</v>
      </c>
      <c r="G75" s="3">
        <v>59231</v>
      </c>
      <c r="H75" s="2">
        <v>69.378</v>
      </c>
    </row>
    <row r="76" spans="1:8" ht="54" customHeight="1" x14ac:dyDescent="0.2">
      <c r="A76" s="158"/>
      <c r="B76" s="153"/>
      <c r="C76" s="159" t="s">
        <v>184</v>
      </c>
      <c r="D76" s="101" t="s">
        <v>83</v>
      </c>
      <c r="E76" s="101" t="s">
        <v>4</v>
      </c>
      <c r="F76" s="5">
        <v>1</v>
      </c>
      <c r="G76" s="3"/>
      <c r="H76" s="2">
        <v>5.0000000000000001E-3</v>
      </c>
    </row>
    <row r="77" spans="1:8" ht="91.5" customHeight="1" x14ac:dyDescent="0.2">
      <c r="A77" s="158"/>
      <c r="B77" s="153"/>
      <c r="C77" s="161"/>
      <c r="D77" s="101" t="s">
        <v>84</v>
      </c>
      <c r="E77" s="101" t="s">
        <v>4</v>
      </c>
      <c r="F77" s="5">
        <v>2</v>
      </c>
      <c r="G77" s="3"/>
      <c r="H77" s="2">
        <v>0.01</v>
      </c>
    </row>
    <row r="78" spans="1:8" ht="69.75" customHeight="1" x14ac:dyDescent="0.2">
      <c r="A78" s="158"/>
      <c r="B78" s="153"/>
      <c r="C78" s="160"/>
      <c r="D78" s="101" t="s">
        <v>85</v>
      </c>
      <c r="E78" s="101" t="s">
        <v>4</v>
      </c>
      <c r="F78" s="5">
        <v>2</v>
      </c>
      <c r="G78" s="3"/>
      <c r="H78" s="2">
        <v>0.40300000000000002</v>
      </c>
    </row>
    <row r="79" spans="1:8" ht="61.5" customHeight="1" x14ac:dyDescent="0.2">
      <c r="A79" s="158"/>
      <c r="B79" s="153"/>
      <c r="C79" s="108" t="s">
        <v>185</v>
      </c>
      <c r="D79" s="101" t="s">
        <v>86</v>
      </c>
      <c r="E79" s="101" t="s">
        <v>4</v>
      </c>
      <c r="F79" s="5">
        <v>2</v>
      </c>
      <c r="G79" s="3"/>
      <c r="H79" s="2">
        <v>0.11700000000000001</v>
      </c>
    </row>
    <row r="80" spans="1:8" ht="36.75" customHeight="1" x14ac:dyDescent="0.2">
      <c r="A80" s="125">
        <v>36</v>
      </c>
      <c r="B80" s="125" t="s">
        <v>87</v>
      </c>
      <c r="C80" s="124"/>
      <c r="D80" s="125"/>
      <c r="E80" s="125"/>
      <c r="F80" s="2"/>
      <c r="G80" s="3"/>
      <c r="H80" s="2"/>
    </row>
    <row r="81" spans="1:8" ht="73.5" customHeight="1" x14ac:dyDescent="0.2">
      <c r="A81" s="117"/>
      <c r="B81" s="117"/>
      <c r="C81" s="155" t="s">
        <v>186</v>
      </c>
      <c r="D81" s="125" t="s">
        <v>88</v>
      </c>
      <c r="E81" s="125" t="s">
        <v>23</v>
      </c>
      <c r="F81" s="3">
        <v>0.15</v>
      </c>
      <c r="G81" s="3"/>
      <c r="H81" s="2">
        <v>0.32900000000000001</v>
      </c>
    </row>
    <row r="82" spans="1:8" ht="53.25" customHeight="1" x14ac:dyDescent="0.2">
      <c r="A82" s="117"/>
      <c r="B82" s="117"/>
      <c r="C82" s="156"/>
      <c r="D82" s="125" t="s">
        <v>89</v>
      </c>
      <c r="E82" s="125" t="s">
        <v>4</v>
      </c>
      <c r="F82" s="5">
        <v>2</v>
      </c>
      <c r="G82" s="3"/>
      <c r="H82" s="2">
        <v>3.0000000000000001E-3</v>
      </c>
    </row>
    <row r="83" spans="1:8" ht="118.5" customHeight="1" x14ac:dyDescent="0.2">
      <c r="A83" s="118"/>
      <c r="B83" s="118"/>
      <c r="C83" s="157"/>
      <c r="D83" s="125" t="s">
        <v>90</v>
      </c>
      <c r="E83" s="125" t="s">
        <v>4</v>
      </c>
      <c r="F83" s="5">
        <v>6</v>
      </c>
      <c r="G83" s="3"/>
      <c r="H83" s="2">
        <v>0.11700000000000001</v>
      </c>
    </row>
    <row r="84" spans="1:8" ht="28.5" customHeight="1" x14ac:dyDescent="0.2">
      <c r="A84" s="101">
        <v>37</v>
      </c>
      <c r="B84" s="105" t="s">
        <v>91</v>
      </c>
      <c r="C84" s="104"/>
      <c r="D84" s="8"/>
      <c r="E84" s="8"/>
      <c r="F84" s="8"/>
      <c r="G84" s="3"/>
      <c r="H84" s="2"/>
    </row>
    <row r="85" spans="1:8" ht="51.75" customHeight="1" x14ac:dyDescent="0.2">
      <c r="A85" s="158">
        <v>38</v>
      </c>
      <c r="B85" s="153" t="s">
        <v>92</v>
      </c>
      <c r="C85" s="104" t="s">
        <v>160</v>
      </c>
      <c r="D85" s="101" t="s">
        <v>25</v>
      </c>
      <c r="E85" s="101" t="s">
        <v>23</v>
      </c>
      <c r="F85" s="2">
        <f>3.041</f>
        <v>3.0409999999999999</v>
      </c>
      <c r="G85" s="3">
        <v>67491</v>
      </c>
      <c r="H85" s="2">
        <f>57.826</f>
        <v>57.826000000000001</v>
      </c>
    </row>
    <row r="86" spans="1:8" ht="48.75" customHeight="1" x14ac:dyDescent="0.2">
      <c r="A86" s="158"/>
      <c r="B86" s="153"/>
      <c r="C86" s="104" t="s">
        <v>187</v>
      </c>
      <c r="D86" s="101" t="s">
        <v>33</v>
      </c>
      <c r="E86" s="101" t="s">
        <v>4</v>
      </c>
      <c r="F86" s="5">
        <v>2</v>
      </c>
      <c r="G86" s="3"/>
      <c r="H86" s="2">
        <v>0.107</v>
      </c>
    </row>
    <row r="87" spans="1:8" ht="51" customHeight="1" x14ac:dyDescent="0.2">
      <c r="A87" s="158"/>
      <c r="B87" s="153"/>
      <c r="C87" s="104" t="s">
        <v>188</v>
      </c>
      <c r="D87" s="101" t="s">
        <v>93</v>
      </c>
      <c r="E87" s="101" t="s">
        <v>4</v>
      </c>
      <c r="F87" s="5">
        <v>2</v>
      </c>
      <c r="G87" s="3"/>
      <c r="H87" s="2">
        <v>0.107</v>
      </c>
    </row>
    <row r="88" spans="1:8" ht="42" customHeight="1" x14ac:dyDescent="0.2">
      <c r="A88" s="101">
        <v>39</v>
      </c>
      <c r="B88" s="105" t="s">
        <v>94</v>
      </c>
      <c r="C88" s="104" t="s">
        <v>94</v>
      </c>
      <c r="D88" s="101" t="s">
        <v>25</v>
      </c>
      <c r="E88" s="101" t="s">
        <v>23</v>
      </c>
      <c r="F88" s="2">
        <v>1.415</v>
      </c>
      <c r="G88" s="3">
        <v>8505</v>
      </c>
      <c r="H88" s="2">
        <v>6.1779999999999999</v>
      </c>
    </row>
    <row r="89" spans="1:8" ht="55.5" customHeight="1" x14ac:dyDescent="0.2">
      <c r="A89" s="101">
        <v>40</v>
      </c>
      <c r="B89" s="105" t="s">
        <v>95</v>
      </c>
      <c r="C89" s="104" t="s">
        <v>161</v>
      </c>
      <c r="D89" s="101" t="s">
        <v>25</v>
      </c>
      <c r="E89" s="101" t="s">
        <v>23</v>
      </c>
      <c r="F89" s="2">
        <v>0.24</v>
      </c>
      <c r="G89" s="3">
        <v>1746</v>
      </c>
      <c r="H89" s="2">
        <v>1.1459999999999999</v>
      </c>
    </row>
    <row r="90" spans="1:8" ht="66.75" customHeight="1" x14ac:dyDescent="0.2">
      <c r="A90" s="158">
        <v>41</v>
      </c>
      <c r="B90" s="153" t="s">
        <v>96</v>
      </c>
      <c r="C90" s="104" t="s">
        <v>97</v>
      </c>
      <c r="D90" s="101" t="s">
        <v>39</v>
      </c>
      <c r="E90" s="101" t="s">
        <v>4</v>
      </c>
      <c r="F90" s="5">
        <v>2</v>
      </c>
      <c r="G90" s="3"/>
      <c r="H90" s="2">
        <v>0.107</v>
      </c>
    </row>
    <row r="91" spans="1:8" ht="78" customHeight="1" x14ac:dyDescent="0.2">
      <c r="A91" s="158"/>
      <c r="B91" s="153"/>
      <c r="C91" s="104" t="s">
        <v>98</v>
      </c>
      <c r="D91" s="101" t="s">
        <v>39</v>
      </c>
      <c r="E91" s="101" t="s">
        <v>4</v>
      </c>
      <c r="F91" s="5">
        <v>2</v>
      </c>
      <c r="G91" s="3"/>
      <c r="H91" s="2">
        <v>0.107</v>
      </c>
    </row>
    <row r="92" spans="1:8" ht="78.75" customHeight="1" x14ac:dyDescent="0.2">
      <c r="A92" s="158"/>
      <c r="B92" s="153"/>
      <c r="C92" s="104" t="s">
        <v>201</v>
      </c>
      <c r="D92" s="101" t="s">
        <v>39</v>
      </c>
      <c r="E92" s="101" t="s">
        <v>4</v>
      </c>
      <c r="F92" s="5">
        <v>2</v>
      </c>
      <c r="G92" s="3"/>
      <c r="H92" s="2">
        <v>0.107</v>
      </c>
    </row>
    <row r="93" spans="1:8" ht="47.25" customHeight="1" x14ac:dyDescent="0.2">
      <c r="A93" s="101">
        <v>42</v>
      </c>
      <c r="B93" s="105" t="s">
        <v>99</v>
      </c>
      <c r="C93" s="104" t="s">
        <v>99</v>
      </c>
      <c r="D93" s="101" t="s">
        <v>25</v>
      </c>
      <c r="E93" s="101" t="s">
        <v>23</v>
      </c>
      <c r="F93" s="2">
        <v>2.38</v>
      </c>
      <c r="G93" s="3">
        <v>20635</v>
      </c>
      <c r="H93" s="2">
        <v>14.757</v>
      </c>
    </row>
    <row r="94" spans="1:8" ht="37.5" customHeight="1" x14ac:dyDescent="0.2">
      <c r="A94" s="158">
        <v>43</v>
      </c>
      <c r="B94" s="153" t="s">
        <v>100</v>
      </c>
      <c r="C94" s="104" t="s">
        <v>100</v>
      </c>
      <c r="D94" s="101" t="s">
        <v>25</v>
      </c>
      <c r="E94" s="101" t="s">
        <v>23</v>
      </c>
      <c r="F94" s="2">
        <v>8.1999999999999993</v>
      </c>
      <c r="G94" s="3">
        <v>167023</v>
      </c>
      <c r="H94" s="2">
        <v>139.32900000000001</v>
      </c>
    </row>
    <row r="95" spans="1:8" ht="67.5" customHeight="1" x14ac:dyDescent="0.2">
      <c r="A95" s="158"/>
      <c r="B95" s="153"/>
      <c r="C95" s="104" t="s">
        <v>189</v>
      </c>
      <c r="D95" s="101" t="s">
        <v>39</v>
      </c>
      <c r="E95" s="101" t="s">
        <v>4</v>
      </c>
      <c r="F95" s="5">
        <v>2</v>
      </c>
      <c r="G95" s="3"/>
      <c r="H95" s="2">
        <v>0.107</v>
      </c>
    </row>
    <row r="96" spans="1:8" ht="51.75" customHeight="1" x14ac:dyDescent="0.2">
      <c r="A96" s="158"/>
      <c r="B96" s="153"/>
      <c r="C96" s="154" t="s">
        <v>101</v>
      </c>
      <c r="D96" s="101" t="s">
        <v>102</v>
      </c>
      <c r="E96" s="101" t="s">
        <v>23</v>
      </c>
      <c r="F96" s="2">
        <v>0.2</v>
      </c>
      <c r="G96" s="3"/>
      <c r="H96" s="2">
        <v>0.44</v>
      </c>
    </row>
    <row r="97" spans="1:8" ht="67.5" customHeight="1" x14ac:dyDescent="0.2">
      <c r="A97" s="158"/>
      <c r="B97" s="153"/>
      <c r="C97" s="154"/>
      <c r="D97" s="101" t="s">
        <v>39</v>
      </c>
      <c r="E97" s="101" t="s">
        <v>4</v>
      </c>
      <c r="F97" s="5">
        <v>2</v>
      </c>
      <c r="G97" s="3"/>
      <c r="H97" s="2">
        <v>0.107</v>
      </c>
    </row>
    <row r="98" spans="1:8" ht="66.75" customHeight="1" x14ac:dyDescent="0.25">
      <c r="A98" s="126">
        <v>44</v>
      </c>
      <c r="B98" s="15" t="s">
        <v>103</v>
      </c>
      <c r="C98" s="104" t="s">
        <v>190</v>
      </c>
      <c r="D98" s="101" t="s">
        <v>39</v>
      </c>
      <c r="E98" s="101" t="s">
        <v>4</v>
      </c>
      <c r="F98" s="5">
        <v>2</v>
      </c>
      <c r="G98" s="3"/>
      <c r="H98" s="2">
        <v>0.107</v>
      </c>
    </row>
    <row r="99" spans="1:8" ht="66.75" customHeight="1" x14ac:dyDescent="0.25">
      <c r="A99" s="127"/>
      <c r="B99" s="118"/>
      <c r="C99" s="104" t="s">
        <v>191</v>
      </c>
      <c r="D99" s="101" t="s">
        <v>39</v>
      </c>
      <c r="E99" s="101" t="s">
        <v>4</v>
      </c>
      <c r="F99" s="5">
        <v>2</v>
      </c>
      <c r="G99" s="3"/>
      <c r="H99" s="2">
        <v>0.107</v>
      </c>
    </row>
    <row r="100" spans="1:8" ht="66.75" customHeight="1" x14ac:dyDescent="0.25">
      <c r="A100" s="127"/>
      <c r="B100" s="118"/>
      <c r="C100" s="104" t="s">
        <v>192</v>
      </c>
      <c r="D100" s="101" t="s">
        <v>39</v>
      </c>
      <c r="E100" s="101" t="s">
        <v>4</v>
      </c>
      <c r="F100" s="5">
        <v>2</v>
      </c>
      <c r="G100" s="3"/>
      <c r="H100" s="2">
        <v>0.107</v>
      </c>
    </row>
    <row r="101" spans="1:8" ht="48" customHeight="1" x14ac:dyDescent="0.2">
      <c r="A101" s="101">
        <v>45</v>
      </c>
      <c r="B101" s="105" t="s">
        <v>104</v>
      </c>
      <c r="C101" s="104" t="s">
        <v>162</v>
      </c>
      <c r="D101" s="101" t="s">
        <v>25</v>
      </c>
      <c r="E101" s="101" t="s">
        <v>23</v>
      </c>
      <c r="F101" s="2">
        <v>1.131</v>
      </c>
      <c r="G101" s="3">
        <v>17379</v>
      </c>
      <c r="H101" s="2">
        <v>14.247</v>
      </c>
    </row>
    <row r="102" spans="1:8" ht="41.25" customHeight="1" x14ac:dyDescent="0.2">
      <c r="A102" s="101">
        <v>46</v>
      </c>
      <c r="B102" s="105" t="s">
        <v>105</v>
      </c>
      <c r="C102" s="104" t="s">
        <v>105</v>
      </c>
      <c r="D102" s="101" t="s">
        <v>25</v>
      </c>
      <c r="E102" s="101" t="s">
        <v>23</v>
      </c>
      <c r="F102" s="2">
        <v>3.7</v>
      </c>
      <c r="G102" s="3">
        <v>56208</v>
      </c>
      <c r="H102" s="2">
        <v>46.82</v>
      </c>
    </row>
    <row r="103" spans="1:8" ht="52.5" customHeight="1" x14ac:dyDescent="0.2">
      <c r="A103" s="101">
        <v>47</v>
      </c>
      <c r="B103" s="105" t="s">
        <v>106</v>
      </c>
      <c r="C103" s="104" t="s">
        <v>163</v>
      </c>
      <c r="D103" s="101" t="s">
        <v>25</v>
      </c>
      <c r="E103" s="101" t="s">
        <v>23</v>
      </c>
      <c r="F103" s="2">
        <v>1.617</v>
      </c>
      <c r="G103" s="3">
        <v>14244</v>
      </c>
      <c r="H103" s="2">
        <v>10.541</v>
      </c>
    </row>
    <row r="104" spans="1:8" ht="44.25" customHeight="1" x14ac:dyDescent="0.2">
      <c r="A104" s="158">
        <v>48</v>
      </c>
      <c r="B104" s="153" t="s">
        <v>107</v>
      </c>
      <c r="C104" s="104" t="s">
        <v>107</v>
      </c>
      <c r="D104" s="101" t="s">
        <v>25</v>
      </c>
      <c r="E104" s="101" t="s">
        <v>23</v>
      </c>
      <c r="F104" s="2">
        <v>4.13</v>
      </c>
      <c r="G104" s="3">
        <v>71562</v>
      </c>
      <c r="H104" s="2">
        <v>60.847999999999999</v>
      </c>
    </row>
    <row r="105" spans="1:8" ht="63" x14ac:dyDescent="0.2">
      <c r="A105" s="158"/>
      <c r="B105" s="153"/>
      <c r="C105" s="104" t="s">
        <v>193</v>
      </c>
      <c r="D105" s="101" t="s">
        <v>39</v>
      </c>
      <c r="E105" s="101" t="s">
        <v>4</v>
      </c>
      <c r="F105" s="5">
        <v>2</v>
      </c>
      <c r="G105" s="3"/>
      <c r="H105" s="2">
        <v>0.107</v>
      </c>
    </row>
    <row r="106" spans="1:8" ht="50.25" customHeight="1" x14ac:dyDescent="0.2">
      <c r="A106" s="101">
        <v>49</v>
      </c>
      <c r="B106" s="105" t="s">
        <v>108</v>
      </c>
      <c r="C106" s="104" t="s">
        <v>164</v>
      </c>
      <c r="D106" s="101" t="s">
        <v>25</v>
      </c>
      <c r="E106" s="101" t="s">
        <v>23</v>
      </c>
      <c r="F106" s="2">
        <f>1.431</f>
        <v>1.431</v>
      </c>
      <c r="G106" s="3">
        <v>26186</v>
      </c>
      <c r="H106" s="2">
        <f>25.598</f>
        <v>25.597999999999999</v>
      </c>
    </row>
    <row r="107" spans="1:8" ht="36.75" customHeight="1" x14ac:dyDescent="0.2">
      <c r="A107" s="101">
        <v>50</v>
      </c>
      <c r="B107" s="105" t="s">
        <v>109</v>
      </c>
      <c r="C107" s="104"/>
      <c r="D107" s="101" t="s">
        <v>25</v>
      </c>
      <c r="E107" s="101" t="s">
        <v>23</v>
      </c>
      <c r="F107" s="2">
        <v>2.649</v>
      </c>
      <c r="G107" s="3">
        <v>31085</v>
      </c>
      <c r="H107" s="2">
        <v>22.478999999999999</v>
      </c>
    </row>
    <row r="108" spans="1:8" ht="37.5" customHeight="1" x14ac:dyDescent="0.2">
      <c r="A108" s="101">
        <v>51</v>
      </c>
      <c r="B108" s="105" t="s">
        <v>110</v>
      </c>
      <c r="C108" s="104" t="s">
        <v>110</v>
      </c>
      <c r="D108" s="101" t="s">
        <v>25</v>
      </c>
      <c r="E108" s="101" t="s">
        <v>23</v>
      </c>
      <c r="F108" s="2">
        <v>4.1390000000000002</v>
      </c>
      <c r="G108" s="3">
        <v>71037</v>
      </c>
      <c r="H108" s="2">
        <v>55.994</v>
      </c>
    </row>
    <row r="109" spans="1:8" ht="39" customHeight="1" x14ac:dyDescent="0.2">
      <c r="A109" s="101">
        <v>52</v>
      </c>
      <c r="B109" s="105" t="s">
        <v>111</v>
      </c>
      <c r="C109" s="104"/>
      <c r="D109" s="101" t="s">
        <v>25</v>
      </c>
      <c r="E109" s="101" t="s">
        <v>23</v>
      </c>
      <c r="F109" s="2">
        <v>2.42</v>
      </c>
      <c r="G109" s="3">
        <v>33730</v>
      </c>
      <c r="H109" s="2">
        <v>24.172000000000001</v>
      </c>
    </row>
    <row r="110" spans="1:8" ht="63" x14ac:dyDescent="0.2">
      <c r="A110" s="101">
        <v>53</v>
      </c>
      <c r="B110" s="105" t="s">
        <v>112</v>
      </c>
      <c r="C110" s="104" t="s">
        <v>165</v>
      </c>
      <c r="D110" s="101" t="s">
        <v>25</v>
      </c>
      <c r="E110" s="101" t="s">
        <v>23</v>
      </c>
      <c r="F110" s="2">
        <v>1.33</v>
      </c>
      <c r="G110" s="3">
        <v>57022</v>
      </c>
      <c r="H110" s="2">
        <v>46.042000000000002</v>
      </c>
    </row>
    <row r="111" spans="1:8" ht="15.75" customHeight="1" x14ac:dyDescent="0.2">
      <c r="A111" s="158">
        <v>54</v>
      </c>
      <c r="B111" s="153" t="s">
        <v>113</v>
      </c>
      <c r="C111" s="154" t="s">
        <v>114</v>
      </c>
      <c r="D111" s="158" t="s">
        <v>115</v>
      </c>
      <c r="E111" s="9" t="s">
        <v>23</v>
      </c>
      <c r="F111" s="10">
        <v>0.04</v>
      </c>
      <c r="G111" s="11"/>
      <c r="H111" s="12">
        <v>8.8599999999999998E-2</v>
      </c>
    </row>
    <row r="112" spans="1:8" ht="54" customHeight="1" x14ac:dyDescent="0.2">
      <c r="A112" s="158"/>
      <c r="B112" s="153"/>
      <c r="C112" s="154"/>
      <c r="D112" s="158"/>
      <c r="E112" s="13"/>
      <c r="F112" s="10"/>
      <c r="G112" s="14"/>
      <c r="H112" s="10"/>
    </row>
    <row r="113" spans="1:8" ht="54" customHeight="1" x14ac:dyDescent="0.2">
      <c r="A113" s="101">
        <v>55</v>
      </c>
      <c r="B113" s="105" t="s">
        <v>116</v>
      </c>
      <c r="C113" s="104" t="s">
        <v>166</v>
      </c>
      <c r="D113" s="101" t="s">
        <v>25</v>
      </c>
      <c r="E113" s="101" t="s">
        <v>23</v>
      </c>
      <c r="F113" s="2">
        <v>1.405</v>
      </c>
      <c r="G113" s="3">
        <v>17854</v>
      </c>
      <c r="H113" s="2">
        <v>14.016</v>
      </c>
    </row>
    <row r="114" spans="1:8" ht="27" hidden="1" customHeight="1" x14ac:dyDescent="0.2">
      <c r="A114" s="158">
        <v>56</v>
      </c>
      <c r="B114" s="153" t="s">
        <v>117</v>
      </c>
      <c r="C114" s="104" t="s">
        <v>24</v>
      </c>
      <c r="D114" s="100" t="s">
        <v>24</v>
      </c>
      <c r="E114" s="100" t="s">
        <v>24</v>
      </c>
      <c r="F114" s="2"/>
      <c r="G114" s="3"/>
      <c r="H114" s="12"/>
    </row>
    <row r="115" spans="1:8" ht="67.5" customHeight="1" x14ac:dyDescent="0.2">
      <c r="A115" s="158"/>
      <c r="B115" s="153"/>
      <c r="C115" s="104" t="s">
        <v>14</v>
      </c>
      <c r="D115" s="101" t="s">
        <v>118</v>
      </c>
      <c r="E115" s="101" t="s">
        <v>4</v>
      </c>
      <c r="F115" s="5">
        <v>1</v>
      </c>
      <c r="G115" s="3"/>
      <c r="H115" s="2">
        <v>0.28100000000000003</v>
      </c>
    </row>
    <row r="116" spans="1:8" ht="71.25" customHeight="1" x14ac:dyDescent="0.2">
      <c r="A116" s="158"/>
      <c r="B116" s="153"/>
      <c r="C116" s="104" t="s">
        <v>13</v>
      </c>
      <c r="D116" s="101" t="s">
        <v>119</v>
      </c>
      <c r="E116" s="101" t="s">
        <v>4</v>
      </c>
      <c r="F116" s="5">
        <v>3</v>
      </c>
      <c r="G116" s="3"/>
      <c r="H116" s="2">
        <v>1.327</v>
      </c>
    </row>
    <row r="117" spans="1:8" ht="91.5" customHeight="1" x14ac:dyDescent="0.2">
      <c r="A117" s="15">
        <v>57</v>
      </c>
      <c r="B117" s="15" t="s">
        <v>120</v>
      </c>
      <c r="C117" s="104" t="s">
        <v>167</v>
      </c>
      <c r="D117" s="101" t="s">
        <v>25</v>
      </c>
      <c r="E117" s="101" t="s">
        <v>23</v>
      </c>
      <c r="F117" s="2">
        <v>1.294</v>
      </c>
      <c r="G117" s="3">
        <v>20276</v>
      </c>
      <c r="H117" s="2">
        <v>17.306000000000001</v>
      </c>
    </row>
    <row r="118" spans="1:8" ht="51" customHeight="1" x14ac:dyDescent="0.2">
      <c r="A118" s="117"/>
      <c r="B118" s="117"/>
      <c r="C118" s="154" t="s">
        <v>12</v>
      </c>
      <c r="D118" s="101" t="s">
        <v>183</v>
      </c>
      <c r="E118" s="101" t="s">
        <v>4</v>
      </c>
      <c r="F118" s="5">
        <v>2</v>
      </c>
      <c r="G118" s="3"/>
      <c r="H118" s="2">
        <v>0.107</v>
      </c>
    </row>
    <row r="119" spans="1:8" ht="68.25" customHeight="1" x14ac:dyDescent="0.2">
      <c r="A119" s="117"/>
      <c r="B119" s="117"/>
      <c r="C119" s="154"/>
      <c r="D119" s="101" t="s">
        <v>121</v>
      </c>
      <c r="E119" s="101" t="s">
        <v>4</v>
      </c>
      <c r="F119" s="5">
        <v>2</v>
      </c>
      <c r="G119" s="3"/>
      <c r="H119" s="2">
        <v>0.43</v>
      </c>
    </row>
    <row r="120" spans="1:8" ht="69.75" customHeight="1" x14ac:dyDescent="0.2">
      <c r="A120" s="118"/>
      <c r="B120" s="118"/>
      <c r="C120" s="154"/>
      <c r="D120" s="101" t="s">
        <v>122</v>
      </c>
      <c r="E120" s="101" t="s">
        <v>23</v>
      </c>
      <c r="F120" s="2">
        <v>0.1</v>
      </c>
      <c r="G120" s="3"/>
      <c r="H120" s="2">
        <v>0.22</v>
      </c>
    </row>
    <row r="121" spans="1:8" ht="54" customHeight="1" x14ac:dyDescent="0.2">
      <c r="A121" s="117"/>
      <c r="B121" s="117"/>
      <c r="C121" s="154" t="s">
        <v>11</v>
      </c>
      <c r="D121" s="101" t="s">
        <v>183</v>
      </c>
      <c r="E121" s="101" t="s">
        <v>4</v>
      </c>
      <c r="F121" s="5">
        <v>2</v>
      </c>
      <c r="G121" s="3"/>
      <c r="H121" s="2">
        <v>0.107</v>
      </c>
    </row>
    <row r="122" spans="1:8" ht="75" customHeight="1" x14ac:dyDescent="0.2">
      <c r="A122" s="117"/>
      <c r="B122" s="117"/>
      <c r="C122" s="154"/>
      <c r="D122" s="101" t="s">
        <v>121</v>
      </c>
      <c r="E122" s="101" t="s">
        <v>4</v>
      </c>
      <c r="F122" s="5">
        <v>1</v>
      </c>
      <c r="G122" s="3"/>
      <c r="H122" s="2">
        <v>0.24199999999999999</v>
      </c>
    </row>
    <row r="123" spans="1:8" ht="58.5" customHeight="1" x14ac:dyDescent="0.2">
      <c r="A123" s="117"/>
      <c r="B123" s="117"/>
      <c r="C123" s="159" t="s">
        <v>10</v>
      </c>
      <c r="D123" s="101" t="s">
        <v>183</v>
      </c>
      <c r="E123" s="101" t="s">
        <v>4</v>
      </c>
      <c r="F123" s="5">
        <v>2</v>
      </c>
      <c r="G123" s="3"/>
      <c r="H123" s="2">
        <v>0.107</v>
      </c>
    </row>
    <row r="124" spans="1:8" ht="72.75" customHeight="1" x14ac:dyDescent="0.2">
      <c r="A124" s="118"/>
      <c r="B124" s="118"/>
      <c r="C124" s="160"/>
      <c r="D124" s="101" t="s">
        <v>121</v>
      </c>
      <c r="E124" s="101" t="s">
        <v>4</v>
      </c>
      <c r="F124" s="5">
        <v>1</v>
      </c>
      <c r="G124" s="3"/>
      <c r="H124" s="2">
        <v>0.24199999999999999</v>
      </c>
    </row>
    <row r="125" spans="1:8" ht="39.75" customHeight="1" x14ac:dyDescent="0.2">
      <c r="A125" s="101">
        <v>58</v>
      </c>
      <c r="B125" s="105" t="s">
        <v>123</v>
      </c>
      <c r="C125" s="104" t="s">
        <v>123</v>
      </c>
      <c r="D125" s="101" t="s">
        <v>25</v>
      </c>
      <c r="E125" s="101" t="s">
        <v>23</v>
      </c>
      <c r="F125" s="2">
        <v>0.374</v>
      </c>
      <c r="G125" s="3">
        <v>4081</v>
      </c>
      <c r="H125" s="2">
        <v>3.359</v>
      </c>
    </row>
    <row r="126" spans="1:8" ht="30" customHeight="1" x14ac:dyDescent="0.2">
      <c r="A126" s="158">
        <v>59</v>
      </c>
      <c r="B126" s="153" t="s">
        <v>124</v>
      </c>
      <c r="C126" s="104"/>
      <c r="D126" s="101" t="s">
        <v>25</v>
      </c>
      <c r="E126" s="101" t="s">
        <v>23</v>
      </c>
      <c r="F126" s="2">
        <v>1.37</v>
      </c>
      <c r="G126" s="3">
        <v>15545</v>
      </c>
      <c r="H126" s="2">
        <v>13.532999999999999</v>
      </c>
    </row>
    <row r="127" spans="1:8" ht="75" customHeight="1" x14ac:dyDescent="0.2">
      <c r="A127" s="158"/>
      <c r="B127" s="153"/>
      <c r="C127" s="154" t="s">
        <v>194</v>
      </c>
      <c r="D127" s="101" t="s">
        <v>125</v>
      </c>
      <c r="E127" s="101" t="s">
        <v>23</v>
      </c>
      <c r="F127" s="2">
        <v>0.1</v>
      </c>
      <c r="G127" s="3"/>
      <c r="H127" s="2">
        <v>0.22</v>
      </c>
    </row>
    <row r="128" spans="1:8" ht="54" customHeight="1" x14ac:dyDescent="0.2">
      <c r="A128" s="158"/>
      <c r="B128" s="153"/>
      <c r="C128" s="154"/>
      <c r="D128" s="101" t="s">
        <v>33</v>
      </c>
      <c r="E128" s="101" t="s">
        <v>4</v>
      </c>
      <c r="F128" s="5">
        <v>2</v>
      </c>
      <c r="G128" s="3"/>
      <c r="H128" s="2">
        <v>0.107</v>
      </c>
    </row>
    <row r="129" spans="1:8" ht="46.5" customHeight="1" x14ac:dyDescent="0.2">
      <c r="A129" s="101">
        <v>60</v>
      </c>
      <c r="B129" s="105" t="s">
        <v>126</v>
      </c>
      <c r="C129" s="104" t="s">
        <v>126</v>
      </c>
      <c r="D129" s="101" t="s">
        <v>25</v>
      </c>
      <c r="E129" s="101" t="s">
        <v>23</v>
      </c>
      <c r="F129" s="2">
        <v>0.92600000000000005</v>
      </c>
      <c r="G129" s="3">
        <v>12116</v>
      </c>
      <c r="H129" s="2">
        <v>8.7349999999999994</v>
      </c>
    </row>
    <row r="130" spans="1:8" ht="24" customHeight="1" x14ac:dyDescent="0.2">
      <c r="A130" s="158">
        <v>61</v>
      </c>
      <c r="B130" s="153" t="s">
        <v>128</v>
      </c>
      <c r="C130" s="104" t="s">
        <v>127</v>
      </c>
      <c r="D130" s="101" t="s">
        <v>25</v>
      </c>
      <c r="E130" s="101" t="s">
        <v>23</v>
      </c>
      <c r="F130" s="2">
        <v>2.0659999999999998</v>
      </c>
      <c r="G130" s="3">
        <v>32176</v>
      </c>
      <c r="H130" s="2">
        <v>29.013000000000002</v>
      </c>
    </row>
    <row r="131" spans="1:8" ht="52.5" customHeight="1" x14ac:dyDescent="0.2">
      <c r="A131" s="158"/>
      <c r="B131" s="153"/>
      <c r="C131" s="108" t="s">
        <v>195</v>
      </c>
      <c r="D131" s="101" t="s">
        <v>183</v>
      </c>
      <c r="E131" s="101" t="s">
        <v>4</v>
      </c>
      <c r="F131" s="5">
        <v>2</v>
      </c>
      <c r="G131" s="3"/>
      <c r="H131" s="2">
        <v>0.107</v>
      </c>
    </row>
    <row r="132" spans="1:8" ht="41.25" customHeight="1" x14ac:dyDescent="0.2">
      <c r="A132" s="101">
        <v>62</v>
      </c>
      <c r="B132" s="105" t="s">
        <v>129</v>
      </c>
      <c r="C132" s="104"/>
      <c r="D132" s="101" t="s">
        <v>25</v>
      </c>
      <c r="E132" s="101" t="s">
        <v>23</v>
      </c>
      <c r="F132" s="2">
        <v>0.98499999999999999</v>
      </c>
      <c r="G132" s="3">
        <v>10888</v>
      </c>
      <c r="H132" s="2">
        <v>11.891999999999999</v>
      </c>
    </row>
    <row r="133" spans="1:8" ht="36.75" customHeight="1" x14ac:dyDescent="0.2">
      <c r="A133" s="158">
        <v>63</v>
      </c>
      <c r="B133" s="153" t="s">
        <v>130</v>
      </c>
      <c r="C133" s="104" t="s">
        <v>130</v>
      </c>
      <c r="D133" s="101" t="s">
        <v>25</v>
      </c>
      <c r="E133" s="101" t="s">
        <v>23</v>
      </c>
      <c r="F133" s="2">
        <v>0.89600000000000002</v>
      </c>
      <c r="G133" s="3">
        <v>13480</v>
      </c>
      <c r="H133" s="2">
        <v>11.823</v>
      </c>
    </row>
    <row r="134" spans="1:8" ht="47.25" x14ac:dyDescent="0.2">
      <c r="A134" s="158"/>
      <c r="B134" s="153"/>
      <c r="C134" s="104" t="s">
        <v>196</v>
      </c>
      <c r="D134" s="101" t="s">
        <v>183</v>
      </c>
      <c r="E134" s="101" t="s">
        <v>4</v>
      </c>
      <c r="F134" s="5">
        <v>2</v>
      </c>
      <c r="G134" s="3"/>
      <c r="H134" s="2">
        <v>0.107</v>
      </c>
    </row>
    <row r="135" spans="1:8" ht="56.25" customHeight="1" x14ac:dyDescent="0.2">
      <c r="A135" s="101">
        <v>64</v>
      </c>
      <c r="B135" s="105" t="s">
        <v>131</v>
      </c>
      <c r="C135" s="104" t="s">
        <v>131</v>
      </c>
      <c r="D135" s="101" t="s">
        <v>25</v>
      </c>
      <c r="E135" s="101" t="s">
        <v>23</v>
      </c>
      <c r="F135" s="2">
        <v>2.3260000000000001</v>
      </c>
      <c r="G135" s="3">
        <v>15230</v>
      </c>
      <c r="H135" s="2">
        <v>11.278</v>
      </c>
    </row>
    <row r="136" spans="1:8" ht="26.25" customHeight="1" x14ac:dyDescent="0.2">
      <c r="A136" s="98">
        <v>65</v>
      </c>
      <c r="B136" s="15" t="s">
        <v>132</v>
      </c>
      <c r="C136" s="108" t="s">
        <v>9</v>
      </c>
      <c r="D136" s="101" t="s">
        <v>133</v>
      </c>
      <c r="E136" s="101" t="s">
        <v>23</v>
      </c>
      <c r="F136" s="2">
        <v>0.2</v>
      </c>
      <c r="G136" s="3"/>
      <c r="H136" s="2">
        <v>0.65400000000000003</v>
      </c>
    </row>
    <row r="137" spans="1:8" ht="42" customHeight="1" x14ac:dyDescent="0.2">
      <c r="A137" s="133"/>
      <c r="B137" s="15"/>
      <c r="C137" s="130" t="s">
        <v>134</v>
      </c>
      <c r="D137" s="101" t="s">
        <v>25</v>
      </c>
      <c r="E137" s="101" t="s">
        <v>23</v>
      </c>
      <c r="F137" s="2">
        <v>2.21</v>
      </c>
      <c r="G137" s="3">
        <v>36900</v>
      </c>
      <c r="H137" s="2">
        <v>32.537999999999997</v>
      </c>
    </row>
    <row r="138" spans="1:8" ht="53.25" customHeight="1" x14ac:dyDescent="0.2">
      <c r="A138" s="131"/>
      <c r="B138" s="117"/>
      <c r="C138" s="128" t="s">
        <v>8</v>
      </c>
      <c r="D138" s="101" t="s">
        <v>183</v>
      </c>
      <c r="E138" s="101" t="s">
        <v>4</v>
      </c>
      <c r="F138" s="5">
        <v>2</v>
      </c>
      <c r="G138" s="3"/>
      <c r="H138" s="2">
        <v>0.107</v>
      </c>
    </row>
    <row r="139" spans="1:8" ht="68.25" customHeight="1" x14ac:dyDescent="0.2">
      <c r="A139" s="131">
        <v>66</v>
      </c>
      <c r="B139" s="117" t="s">
        <v>134</v>
      </c>
      <c r="C139" s="164" t="s">
        <v>197</v>
      </c>
      <c r="D139" s="101" t="s">
        <v>121</v>
      </c>
      <c r="E139" s="101" t="s">
        <v>4</v>
      </c>
      <c r="F139" s="5">
        <v>1</v>
      </c>
      <c r="G139" s="3"/>
      <c r="H139" s="2">
        <v>0.246</v>
      </c>
    </row>
    <row r="140" spans="1:8" ht="56.25" customHeight="1" x14ac:dyDescent="0.2">
      <c r="A140" s="131"/>
      <c r="B140" s="117"/>
      <c r="C140" s="165"/>
      <c r="D140" s="101" t="s">
        <v>183</v>
      </c>
      <c r="E140" s="101" t="s">
        <v>4</v>
      </c>
      <c r="F140" s="5">
        <v>2</v>
      </c>
      <c r="G140" s="3"/>
      <c r="H140" s="2">
        <v>0.107</v>
      </c>
    </row>
    <row r="141" spans="1:8" ht="74.25" customHeight="1" x14ac:dyDescent="0.2">
      <c r="A141" s="132"/>
      <c r="B141" s="118"/>
      <c r="C141" s="129" t="s">
        <v>202</v>
      </c>
      <c r="D141" s="101" t="s">
        <v>135</v>
      </c>
      <c r="E141" s="101" t="s">
        <v>4</v>
      </c>
      <c r="F141" s="5">
        <v>1</v>
      </c>
      <c r="G141" s="3"/>
      <c r="H141" s="2">
        <v>0.246</v>
      </c>
    </row>
    <row r="142" spans="1:8" ht="57" customHeight="1" x14ac:dyDescent="0.2">
      <c r="A142" s="99"/>
      <c r="B142" s="118"/>
      <c r="C142" s="119"/>
      <c r="D142" s="101" t="s">
        <v>183</v>
      </c>
      <c r="E142" s="101" t="s">
        <v>4</v>
      </c>
      <c r="F142" s="5">
        <v>2</v>
      </c>
      <c r="G142" s="3"/>
      <c r="H142" s="2">
        <v>0.107</v>
      </c>
    </row>
    <row r="143" spans="1:8" ht="91.5" customHeight="1" x14ac:dyDescent="0.2">
      <c r="A143" s="158">
        <v>67</v>
      </c>
      <c r="B143" s="166" t="s">
        <v>18</v>
      </c>
      <c r="C143" s="104" t="s">
        <v>203</v>
      </c>
      <c r="D143" s="101" t="s">
        <v>73</v>
      </c>
      <c r="E143" s="101" t="s">
        <v>4</v>
      </c>
      <c r="F143" s="5">
        <v>2</v>
      </c>
      <c r="G143" s="3"/>
      <c r="H143" s="2">
        <v>0.108</v>
      </c>
    </row>
    <row r="144" spans="1:8" ht="85.5" customHeight="1" x14ac:dyDescent="0.2">
      <c r="A144" s="158"/>
      <c r="B144" s="167"/>
      <c r="C144" s="104" t="s">
        <v>204</v>
      </c>
      <c r="D144" s="101" t="s">
        <v>73</v>
      </c>
      <c r="E144" s="101" t="s">
        <v>4</v>
      </c>
      <c r="F144" s="5">
        <v>2</v>
      </c>
      <c r="G144" s="3"/>
      <c r="H144" s="2">
        <v>0.108</v>
      </c>
    </row>
    <row r="145" spans="1:8" ht="90.75" customHeight="1" x14ac:dyDescent="0.2">
      <c r="A145" s="158"/>
      <c r="B145" s="168"/>
      <c r="C145" s="104" t="s">
        <v>198</v>
      </c>
      <c r="D145" s="101" t="s">
        <v>73</v>
      </c>
      <c r="E145" s="101" t="s">
        <v>4</v>
      </c>
      <c r="F145" s="5">
        <v>2</v>
      </c>
      <c r="G145" s="3"/>
      <c r="H145" s="2">
        <v>0.108</v>
      </c>
    </row>
    <row r="146" spans="1:8" ht="73.5" customHeight="1" x14ac:dyDescent="0.2">
      <c r="A146" s="101">
        <v>68</v>
      </c>
      <c r="B146" s="105" t="s">
        <v>136</v>
      </c>
      <c r="C146" s="104" t="s">
        <v>168</v>
      </c>
      <c r="D146" s="101" t="s">
        <v>25</v>
      </c>
      <c r="E146" s="101" t="s">
        <v>23</v>
      </c>
      <c r="F146" s="2">
        <v>1.194</v>
      </c>
      <c r="G146" s="3">
        <v>22551</v>
      </c>
      <c r="H146" s="2">
        <v>19.765999999999998</v>
      </c>
    </row>
    <row r="147" spans="1:8" ht="25.5" customHeight="1" x14ac:dyDescent="0.2">
      <c r="A147" s="101">
        <v>69</v>
      </c>
      <c r="B147" s="105" t="s">
        <v>137</v>
      </c>
      <c r="C147" s="104" t="s">
        <v>137</v>
      </c>
      <c r="D147" s="101" t="s">
        <v>25</v>
      </c>
      <c r="E147" s="101" t="s">
        <v>23</v>
      </c>
      <c r="F147" s="2">
        <v>1.514</v>
      </c>
      <c r="G147" s="3">
        <v>38268</v>
      </c>
      <c r="H147" s="2">
        <v>32.384999999999998</v>
      </c>
    </row>
    <row r="148" spans="1:8" ht="43.5" customHeight="1" x14ac:dyDescent="0.2">
      <c r="A148" s="101">
        <v>70</v>
      </c>
      <c r="B148" s="105" t="s">
        <v>138</v>
      </c>
      <c r="C148" s="104" t="s">
        <v>169</v>
      </c>
      <c r="D148" s="101" t="s">
        <v>25</v>
      </c>
      <c r="E148" s="101" t="s">
        <v>23</v>
      </c>
      <c r="F148" s="2">
        <v>0.64100000000000001</v>
      </c>
      <c r="G148" s="3">
        <v>11350</v>
      </c>
      <c r="H148" s="2">
        <v>8.6319999999999997</v>
      </c>
    </row>
    <row r="149" spans="1:8" ht="86.25" customHeight="1" x14ac:dyDescent="0.2">
      <c r="A149" s="169">
        <v>71</v>
      </c>
      <c r="B149" s="169" t="s">
        <v>19</v>
      </c>
      <c r="C149" s="104" t="s">
        <v>199</v>
      </c>
      <c r="D149" s="101" t="s">
        <v>73</v>
      </c>
      <c r="E149" s="101" t="s">
        <v>4</v>
      </c>
      <c r="F149" s="5">
        <v>2</v>
      </c>
      <c r="G149" s="3"/>
      <c r="H149" s="2">
        <v>0.107</v>
      </c>
    </row>
    <row r="150" spans="1:8" ht="15.75" hidden="1" customHeight="1" x14ac:dyDescent="0.2">
      <c r="A150" s="170"/>
      <c r="B150" s="170"/>
      <c r="C150" s="104"/>
      <c r="D150" s="101"/>
      <c r="E150" s="101"/>
      <c r="F150" s="2"/>
      <c r="G150" s="3"/>
      <c r="H150" s="2"/>
    </row>
    <row r="151" spans="1:8" ht="121.5" customHeight="1" x14ac:dyDescent="0.2">
      <c r="A151" s="170"/>
      <c r="B151" s="170"/>
      <c r="C151" s="104" t="s">
        <v>200</v>
      </c>
      <c r="D151" s="101" t="s">
        <v>139</v>
      </c>
      <c r="E151" s="101" t="s">
        <v>23</v>
      </c>
      <c r="F151" s="2">
        <v>0.1</v>
      </c>
      <c r="G151" s="3"/>
      <c r="H151" s="2">
        <v>0.22</v>
      </c>
    </row>
    <row r="152" spans="1:8" ht="90" customHeight="1" x14ac:dyDescent="0.2">
      <c r="A152" s="171"/>
      <c r="B152" s="171"/>
      <c r="C152" s="108" t="s">
        <v>200</v>
      </c>
      <c r="D152" s="101" t="s">
        <v>73</v>
      </c>
      <c r="E152" s="101" t="s">
        <v>4</v>
      </c>
      <c r="F152" s="5">
        <v>2</v>
      </c>
      <c r="G152" s="3"/>
      <c r="H152" s="2">
        <v>0.107</v>
      </c>
    </row>
    <row r="153" spans="1:8" ht="84.75" customHeight="1" x14ac:dyDescent="0.2">
      <c r="A153" s="163">
        <v>72</v>
      </c>
      <c r="B153" s="153" t="s">
        <v>140</v>
      </c>
      <c r="C153" s="154" t="s">
        <v>16</v>
      </c>
      <c r="D153" s="101" t="s">
        <v>73</v>
      </c>
      <c r="E153" s="101" t="s">
        <v>4</v>
      </c>
      <c r="F153" s="5">
        <v>2</v>
      </c>
      <c r="G153" s="3"/>
      <c r="H153" s="2">
        <v>0.107</v>
      </c>
    </row>
    <row r="154" spans="1:8" ht="75" customHeight="1" x14ac:dyDescent="0.2">
      <c r="A154" s="163"/>
      <c r="B154" s="153"/>
      <c r="C154" s="154"/>
      <c r="D154" s="101" t="s">
        <v>141</v>
      </c>
      <c r="E154" s="101" t="s">
        <v>23</v>
      </c>
      <c r="F154" s="2">
        <v>0.1</v>
      </c>
      <c r="G154" s="3"/>
      <c r="H154" s="2">
        <v>0.22</v>
      </c>
    </row>
    <row r="155" spans="1:8" ht="55.5" customHeight="1" x14ac:dyDescent="0.2">
      <c r="A155" s="163"/>
      <c r="B155" s="153"/>
      <c r="C155" s="154"/>
      <c r="D155" s="101" t="s">
        <v>142</v>
      </c>
      <c r="E155" s="101" t="s">
        <v>4</v>
      </c>
      <c r="F155" s="5">
        <v>1</v>
      </c>
      <c r="G155" s="3"/>
      <c r="H155" s="2">
        <v>0.24399999999999999</v>
      </c>
    </row>
    <row r="156" spans="1:8" ht="56.25" customHeight="1" x14ac:dyDescent="0.2">
      <c r="A156" s="100">
        <v>73</v>
      </c>
      <c r="B156" s="105" t="s">
        <v>143</v>
      </c>
      <c r="C156" s="104" t="s">
        <v>170</v>
      </c>
      <c r="D156" s="101" t="s">
        <v>25</v>
      </c>
      <c r="E156" s="101" t="s">
        <v>23</v>
      </c>
      <c r="F156" s="2">
        <v>0.89900000000000002</v>
      </c>
      <c r="G156" s="3">
        <v>7080</v>
      </c>
      <c r="H156" s="2">
        <v>4.6879999999999997</v>
      </c>
    </row>
    <row r="157" spans="1:8" ht="51" customHeight="1" x14ac:dyDescent="0.2">
      <c r="A157" s="100">
        <v>74</v>
      </c>
      <c r="B157" s="105" t="s">
        <v>144</v>
      </c>
      <c r="C157" s="104" t="s">
        <v>171</v>
      </c>
      <c r="D157" s="101" t="s">
        <v>25</v>
      </c>
      <c r="E157" s="101" t="s">
        <v>23</v>
      </c>
      <c r="F157" s="2">
        <v>0.20300000000000001</v>
      </c>
      <c r="G157" s="3">
        <v>1345</v>
      </c>
      <c r="H157" s="2">
        <v>1.105</v>
      </c>
    </row>
    <row r="158" spans="1:8" s="17" customFormat="1" ht="25.5" customHeight="1" collapsed="1" x14ac:dyDescent="0.2">
      <c r="A158" s="16"/>
      <c r="B158" s="16"/>
      <c r="C158" s="23"/>
      <c r="D158" s="101" t="s">
        <v>25</v>
      </c>
      <c r="E158" s="101" t="s">
        <v>23</v>
      </c>
      <c r="F158" s="102">
        <f>F157+F156+F148+F147+F146+F137+F135+F133+F132+F130+F129+F126+F125+F117+F113+F110+F109+F108+F107+F106+F104+F103+F102+F101+F94+F93+F89+F88+F85+F75+F74+F73+F71+F70+F69+F68+F67+F62+F61+F60+F59+F58+F55+F54+F53+F52+F51+F50+F49+F48+F47+F46+F45+F44+F42+F41+F40+F37+F34+F31+F28+F26+F13</f>
        <v>152.70500000000004</v>
      </c>
      <c r="G158" s="103">
        <f>G157+G156+G148+G147+G146+G137+G135+G133+G132+G130+G129+G126+G125+G117+G113+G110+G109+G108+G107+G106+G104+G103+G102+G101+G94+G93+G89+G88+G85+G75+G74+G73+G71+G70+G69+G68+G67+G62+G61+G60+G59+G58+G55+G54+G53+G52+G51+G50+G49+G48+G47+G46+G45+G44+G42+G41+G40+G37+G34+G31+G28+G26+G13</f>
        <v>2410098.13</v>
      </c>
      <c r="H158" s="102">
        <f>H157+H156+H148+H147+H146+H137+H135+H133+H132+H130+H129+H126+H125+H117+H113+H110+H109+H108+H107+H106+H104+H103+H102+H101+H94+H93+H89+H88+H85+H75+H74+H73+H71+H70+H69+H68+H67+H62+H61+H60+H59+H58+H55+H54+H53+H52+H50+H49+H48+H47+H46+H45+H44+H42+H41+H40+H37+H34+H31+H28+H26+H13+H51</f>
        <v>2047.6490000000001</v>
      </c>
    </row>
    <row r="159" spans="1:8" s="17" customFormat="1" ht="51" customHeight="1" x14ac:dyDescent="0.2">
      <c r="A159" s="16"/>
      <c r="B159" s="16"/>
      <c r="C159" s="23"/>
      <c r="D159" s="101" t="s">
        <v>0</v>
      </c>
      <c r="E159" s="101" t="s">
        <v>4</v>
      </c>
      <c r="F159" s="6">
        <f>F14+F15+F17+F18+F29+F32+F35+F38+F57+F78+F115+F116+F119+F122+F124+F139+F141+F155</f>
        <v>22</v>
      </c>
      <c r="G159" s="3"/>
      <c r="H159" s="2">
        <f>H15+H29+H32+H35+H38+H57+H78+H115+H116+H119+H122+H124+H155+H14+H17+H18+H141+H139</f>
        <v>5.2530000000000001</v>
      </c>
    </row>
    <row r="160" spans="1:8" s="17" customFormat="1" ht="31.5" customHeight="1" x14ac:dyDescent="0.2">
      <c r="A160" s="16"/>
      <c r="B160" s="16"/>
      <c r="C160" s="23"/>
      <c r="D160" s="101" t="s">
        <v>1</v>
      </c>
      <c r="E160" s="7" t="s">
        <v>4</v>
      </c>
      <c r="F160" s="6">
        <f>F153+F152+F149+F145+F144+F143+F142+F140+F138+F134+F131+F128+F123+F121+F118+F105+F100+F99+F98+F97+F95+F92+F91+F90+F87+F86+F83+F79+F77+F76+F72+F65+F43+F39+F36+F30+F25+F24+F23+F22+F21+F20+F19+F16</f>
        <v>97</v>
      </c>
      <c r="G160" s="3"/>
      <c r="H160" s="2">
        <f>H153+H152+H149+H145+H144+H143+H142+H140+H138+H134+H131+H128+H123+H121+H118+H105+H100+H99+H98+H97+H95+H92+H91+H90+H87+H86+H83+H79+H77+H76+H72+H65+H43+H39+H36+H30+H25+H24+H23+H22+H21+H20+H19+H16</f>
        <v>4.2770000000000019</v>
      </c>
    </row>
    <row r="161" spans="1:11" s="17" customFormat="1" ht="38.25" customHeight="1" x14ac:dyDescent="0.2">
      <c r="A161" s="16"/>
      <c r="B161" s="16"/>
      <c r="C161" s="23"/>
      <c r="D161" s="101" t="s">
        <v>2</v>
      </c>
      <c r="E161" s="4" t="s">
        <v>23</v>
      </c>
      <c r="F161" s="4">
        <f>F33+F56+F64+F66+F96+F111+F120+F127+F151+F154+F81</f>
        <v>1.9900000000000004</v>
      </c>
      <c r="G161" s="103"/>
      <c r="H161" s="102">
        <f>H33+H56+H64+H66+H96+H111+H120+H127+H151+H154+H81</f>
        <v>4.3766000000000007</v>
      </c>
    </row>
    <row r="162" spans="1:11" s="17" customFormat="1" ht="41.25" customHeight="1" x14ac:dyDescent="0.2">
      <c r="A162" s="16"/>
      <c r="B162" s="16"/>
      <c r="C162" s="23"/>
      <c r="D162" s="101" t="s">
        <v>3</v>
      </c>
      <c r="E162" s="101" t="s">
        <v>4</v>
      </c>
      <c r="F162" s="6">
        <f>F27</f>
        <v>1</v>
      </c>
      <c r="G162" s="3"/>
      <c r="H162" s="2">
        <f>H27</f>
        <v>0.46600000000000003</v>
      </c>
    </row>
    <row r="163" spans="1:11" s="17" customFormat="1" ht="22.5" customHeight="1" x14ac:dyDescent="0.2">
      <c r="A163" s="16"/>
      <c r="B163" s="16"/>
      <c r="C163" s="23"/>
      <c r="D163" s="100" t="s">
        <v>5</v>
      </c>
      <c r="E163" s="101" t="s">
        <v>23</v>
      </c>
      <c r="F163" s="4">
        <f>F136</f>
        <v>0.2</v>
      </c>
      <c r="G163" s="103"/>
      <c r="H163" s="102">
        <f>H136</f>
        <v>0.65400000000000003</v>
      </c>
    </row>
    <row r="164" spans="1:11" s="17" customFormat="1" ht="55.5" customHeight="1" x14ac:dyDescent="0.2">
      <c r="A164" s="16"/>
      <c r="B164" s="16"/>
      <c r="C164" s="23"/>
      <c r="D164" s="101" t="s">
        <v>89</v>
      </c>
      <c r="E164" s="4" t="s">
        <v>4</v>
      </c>
      <c r="F164" s="18">
        <f>F82</f>
        <v>2</v>
      </c>
      <c r="G164" s="103"/>
      <c r="H164" s="2">
        <f>H82</f>
        <v>3.0000000000000001E-3</v>
      </c>
    </row>
    <row r="165" spans="1:11" s="17" customFormat="1" ht="29.25" customHeight="1" x14ac:dyDescent="0.2">
      <c r="A165" s="152" t="s">
        <v>207</v>
      </c>
      <c r="B165" s="152"/>
      <c r="C165" s="152"/>
      <c r="D165" s="152"/>
      <c r="E165" s="152"/>
      <c r="F165" s="152"/>
      <c r="G165" s="152"/>
      <c r="H165" s="152"/>
    </row>
    <row r="166" spans="1:11" s="17" customFormat="1" ht="39" customHeight="1" x14ac:dyDescent="0.2">
      <c r="A166" s="150">
        <v>1</v>
      </c>
      <c r="B166" s="25" t="s">
        <v>26</v>
      </c>
      <c r="C166" s="111" t="s">
        <v>208</v>
      </c>
      <c r="D166" s="111" t="s">
        <v>209</v>
      </c>
      <c r="E166" s="101" t="s">
        <v>4</v>
      </c>
      <c r="F166" s="5">
        <v>4</v>
      </c>
      <c r="G166" s="5"/>
      <c r="H166" s="2">
        <v>0.22800000000000001</v>
      </c>
    </row>
    <row r="167" spans="1:11" s="17" customFormat="1" ht="39" customHeight="1" x14ac:dyDescent="0.2">
      <c r="A167" s="151"/>
      <c r="B167" s="33"/>
      <c r="C167" s="111" t="s">
        <v>210</v>
      </c>
      <c r="D167" s="111" t="s">
        <v>209</v>
      </c>
      <c r="E167" s="101" t="s">
        <v>4</v>
      </c>
      <c r="F167" s="5">
        <v>2</v>
      </c>
      <c r="G167" s="5"/>
      <c r="H167" s="2">
        <v>0.114</v>
      </c>
    </row>
    <row r="168" spans="1:11" s="32" customFormat="1" ht="56.25" customHeight="1" x14ac:dyDescent="0.2">
      <c r="A168" s="111">
        <v>2</v>
      </c>
      <c r="B168" s="25" t="s">
        <v>62</v>
      </c>
      <c r="C168" s="27" t="s">
        <v>211</v>
      </c>
      <c r="D168" s="111" t="s">
        <v>209</v>
      </c>
      <c r="E168" s="101" t="s">
        <v>4</v>
      </c>
      <c r="F168" s="28">
        <v>4</v>
      </c>
      <c r="G168" s="28"/>
      <c r="H168" s="37">
        <v>0.12</v>
      </c>
      <c r="I168" s="31"/>
      <c r="J168" s="31"/>
    </row>
    <row r="169" spans="1:11" s="32" customFormat="1" ht="25.5" customHeight="1" x14ac:dyDescent="0.2">
      <c r="A169" s="111">
        <v>3</v>
      </c>
      <c r="B169" s="34" t="s">
        <v>212</v>
      </c>
      <c r="C169" s="111" t="s">
        <v>213</v>
      </c>
      <c r="D169" s="111" t="s">
        <v>214</v>
      </c>
      <c r="E169" s="101" t="s">
        <v>23</v>
      </c>
      <c r="F169" s="35">
        <v>1.2</v>
      </c>
      <c r="G169" s="43">
        <v>19442</v>
      </c>
      <c r="H169" s="37">
        <f>22376.709/1000</f>
        <v>22.376708999999998</v>
      </c>
      <c r="I169" s="31"/>
      <c r="J169" s="31"/>
    </row>
    <row r="170" spans="1:11" s="32" customFormat="1" ht="35.25" customHeight="1" x14ac:dyDescent="0.2">
      <c r="A170" s="139">
        <v>4</v>
      </c>
      <c r="B170" s="141" t="s">
        <v>70</v>
      </c>
      <c r="C170" s="109" t="s">
        <v>215</v>
      </c>
      <c r="D170" s="109" t="s">
        <v>214</v>
      </c>
      <c r="E170" s="101" t="s">
        <v>23</v>
      </c>
      <c r="F170" s="36">
        <v>3.4660000000000002</v>
      </c>
      <c r="G170" s="26">
        <v>96261</v>
      </c>
      <c r="H170" s="37">
        <f>131.04809</f>
        <v>131.04809</v>
      </c>
      <c r="I170" s="31"/>
      <c r="J170" s="31"/>
    </row>
    <row r="171" spans="1:11" s="32" customFormat="1" ht="39" customHeight="1" x14ac:dyDescent="0.2">
      <c r="A171" s="143"/>
      <c r="B171" s="144"/>
      <c r="C171" s="27" t="s">
        <v>216</v>
      </c>
      <c r="D171" s="111" t="s">
        <v>209</v>
      </c>
      <c r="E171" s="101" t="s">
        <v>4</v>
      </c>
      <c r="F171" s="28">
        <v>4</v>
      </c>
      <c r="G171" s="28"/>
      <c r="H171" s="37">
        <v>0.12</v>
      </c>
      <c r="J171" s="31"/>
      <c r="K171" s="31"/>
    </row>
    <row r="172" spans="1:11" s="32" customFormat="1" ht="43.5" customHeight="1" x14ac:dyDescent="0.2">
      <c r="A172" s="140"/>
      <c r="B172" s="142"/>
      <c r="C172" s="111" t="s">
        <v>217</v>
      </c>
      <c r="D172" s="111" t="s">
        <v>209</v>
      </c>
      <c r="E172" s="101" t="s">
        <v>4</v>
      </c>
      <c r="F172" s="28">
        <v>12</v>
      </c>
      <c r="G172" s="28"/>
      <c r="H172" s="37">
        <v>0.35899999999999999</v>
      </c>
      <c r="I172" s="31"/>
      <c r="J172" s="31"/>
    </row>
    <row r="173" spans="1:11" s="32" customFormat="1" ht="31.5" x14ac:dyDescent="0.2">
      <c r="A173" s="111">
        <v>5</v>
      </c>
      <c r="B173" s="34" t="s">
        <v>218</v>
      </c>
      <c r="C173" s="111" t="s">
        <v>219</v>
      </c>
      <c r="D173" s="111" t="s">
        <v>214</v>
      </c>
      <c r="E173" s="101" t="s">
        <v>23</v>
      </c>
      <c r="F173" s="35">
        <v>1.78</v>
      </c>
      <c r="G173" s="43">
        <v>15692</v>
      </c>
      <c r="H173" s="37">
        <v>17.911269999999998</v>
      </c>
      <c r="I173" s="31"/>
      <c r="J173" s="31"/>
    </row>
    <row r="174" spans="1:11" s="32" customFormat="1" ht="47.25" x14ac:dyDescent="0.2">
      <c r="A174" s="111">
        <v>6</v>
      </c>
      <c r="B174" s="34" t="s">
        <v>80</v>
      </c>
      <c r="C174" s="111" t="s">
        <v>220</v>
      </c>
      <c r="D174" s="111" t="s">
        <v>214</v>
      </c>
      <c r="E174" s="101" t="s">
        <v>23</v>
      </c>
      <c r="F174" s="37">
        <v>0.308</v>
      </c>
      <c r="G174" s="29">
        <v>3192</v>
      </c>
      <c r="H174" s="37">
        <v>3.3713929999999999</v>
      </c>
      <c r="I174" s="31"/>
      <c r="J174" s="31"/>
    </row>
    <row r="175" spans="1:11" s="32" customFormat="1" ht="53.25" customHeight="1" x14ac:dyDescent="0.2">
      <c r="A175" s="139">
        <v>7</v>
      </c>
      <c r="B175" s="141" t="s">
        <v>91</v>
      </c>
      <c r="C175" s="111" t="s">
        <v>91</v>
      </c>
      <c r="D175" s="111" t="s">
        <v>214</v>
      </c>
      <c r="E175" s="101" t="s">
        <v>23</v>
      </c>
      <c r="F175" s="35">
        <v>2.8149999999999999</v>
      </c>
      <c r="G175" s="43">
        <v>27309</v>
      </c>
      <c r="H175" s="37">
        <v>34.510910000000003</v>
      </c>
      <c r="I175" s="31"/>
      <c r="J175" s="31"/>
    </row>
    <row r="176" spans="1:11" s="32" customFormat="1" ht="109.5" customHeight="1" x14ac:dyDescent="0.2">
      <c r="A176" s="140"/>
      <c r="B176" s="142"/>
      <c r="C176" s="27" t="s">
        <v>221</v>
      </c>
      <c r="D176" s="111" t="s">
        <v>222</v>
      </c>
      <c r="E176" s="101" t="s">
        <v>4</v>
      </c>
      <c r="F176" s="28">
        <v>4</v>
      </c>
      <c r="G176" s="28"/>
      <c r="H176" s="37">
        <v>2.1000000000000001E-2</v>
      </c>
      <c r="I176" s="31"/>
      <c r="J176" s="31"/>
    </row>
    <row r="177" spans="1:10" s="32" customFormat="1" ht="15.75" hidden="1" x14ac:dyDescent="0.2">
      <c r="A177" s="139">
        <v>8</v>
      </c>
      <c r="B177" s="141" t="s">
        <v>96</v>
      </c>
      <c r="C177" s="111"/>
      <c r="D177" s="111"/>
      <c r="E177" s="37"/>
      <c r="F177" s="37"/>
      <c r="G177" s="29"/>
      <c r="H177" s="37"/>
      <c r="I177" s="31"/>
      <c r="J177" s="31"/>
    </row>
    <row r="178" spans="1:10" s="32" customFormat="1" ht="47.25" customHeight="1" x14ac:dyDescent="0.2">
      <c r="A178" s="143"/>
      <c r="B178" s="144"/>
      <c r="C178" s="38" t="s">
        <v>223</v>
      </c>
      <c r="D178" s="111" t="s">
        <v>209</v>
      </c>
      <c r="E178" s="101" t="s">
        <v>4</v>
      </c>
      <c r="F178" s="28">
        <v>16</v>
      </c>
      <c r="G178" s="29"/>
      <c r="H178" s="37">
        <v>0.47899999999999998</v>
      </c>
      <c r="I178" s="31"/>
      <c r="J178" s="31"/>
    </row>
    <row r="179" spans="1:10" s="32" customFormat="1" ht="38.25" customHeight="1" x14ac:dyDescent="0.2">
      <c r="A179" s="143"/>
      <c r="B179" s="144"/>
      <c r="C179" s="39" t="s">
        <v>224</v>
      </c>
      <c r="D179" s="111" t="s">
        <v>209</v>
      </c>
      <c r="E179" s="101" t="s">
        <v>4</v>
      </c>
      <c r="F179" s="28">
        <v>8</v>
      </c>
      <c r="G179" s="29"/>
      <c r="H179" s="37">
        <v>0.23899999999999999</v>
      </c>
      <c r="I179" s="31"/>
      <c r="J179" s="31"/>
    </row>
    <row r="180" spans="1:10" s="32" customFormat="1" ht="55.5" customHeight="1" x14ac:dyDescent="0.2">
      <c r="A180" s="111">
        <v>9</v>
      </c>
      <c r="B180" s="34" t="s">
        <v>100</v>
      </c>
      <c r="C180" s="111" t="s">
        <v>225</v>
      </c>
      <c r="D180" s="111" t="s">
        <v>226</v>
      </c>
      <c r="E180" s="101" t="s">
        <v>4</v>
      </c>
      <c r="F180" s="28">
        <v>2</v>
      </c>
      <c r="G180" s="29"/>
      <c r="H180" s="37">
        <v>0.114</v>
      </c>
      <c r="I180" s="114"/>
      <c r="J180" s="31"/>
    </row>
    <row r="181" spans="1:10" s="32" customFormat="1" ht="31.5" x14ac:dyDescent="0.2">
      <c r="A181" s="111">
        <v>10</v>
      </c>
      <c r="B181" s="34" t="s">
        <v>105</v>
      </c>
      <c r="C181" s="27" t="s">
        <v>227</v>
      </c>
      <c r="D181" s="111" t="s">
        <v>209</v>
      </c>
      <c r="E181" s="101" t="s">
        <v>4</v>
      </c>
      <c r="F181" s="28">
        <v>4</v>
      </c>
      <c r="G181" s="29"/>
      <c r="H181" s="37">
        <v>0.22800000000000001</v>
      </c>
      <c r="I181" s="31"/>
      <c r="J181" s="31"/>
    </row>
    <row r="182" spans="1:10" s="32" customFormat="1" ht="39.75" customHeight="1" x14ac:dyDescent="0.2">
      <c r="A182" s="111">
        <v>11</v>
      </c>
      <c r="B182" s="34" t="s">
        <v>107</v>
      </c>
      <c r="C182" s="27" t="s">
        <v>228</v>
      </c>
      <c r="D182" s="111" t="s">
        <v>209</v>
      </c>
      <c r="E182" s="101" t="s">
        <v>4</v>
      </c>
      <c r="F182" s="28">
        <v>10</v>
      </c>
      <c r="G182" s="29"/>
      <c r="H182" s="37">
        <v>0.56999999999999995</v>
      </c>
      <c r="I182" s="31"/>
      <c r="J182" s="31"/>
    </row>
    <row r="183" spans="1:10" s="32" customFormat="1" ht="47.25" x14ac:dyDescent="0.2">
      <c r="A183" s="111">
        <v>12</v>
      </c>
      <c r="B183" s="34" t="s">
        <v>229</v>
      </c>
      <c r="C183" s="111" t="s">
        <v>230</v>
      </c>
      <c r="D183" s="111" t="s">
        <v>214</v>
      </c>
      <c r="E183" s="101" t="s">
        <v>23</v>
      </c>
      <c r="F183" s="37">
        <v>2.9</v>
      </c>
      <c r="G183" s="43">
        <v>38641</v>
      </c>
      <c r="H183" s="85">
        <v>44.423838000000003</v>
      </c>
      <c r="I183" s="31"/>
      <c r="J183" s="31"/>
    </row>
    <row r="184" spans="1:10" s="32" customFormat="1" ht="47.25" x14ac:dyDescent="0.2">
      <c r="A184" s="111">
        <v>13</v>
      </c>
      <c r="B184" s="34" t="s">
        <v>108</v>
      </c>
      <c r="C184" s="111" t="s">
        <v>231</v>
      </c>
      <c r="D184" s="111" t="s">
        <v>214</v>
      </c>
      <c r="E184" s="101" t="s">
        <v>23</v>
      </c>
      <c r="F184" s="37">
        <v>1.016</v>
      </c>
      <c r="G184" s="29">
        <v>15959</v>
      </c>
      <c r="H184" s="37">
        <v>17.816662999999998</v>
      </c>
      <c r="I184" s="31"/>
      <c r="J184" s="31"/>
    </row>
    <row r="185" spans="1:10" s="32" customFormat="1" ht="36" customHeight="1" x14ac:dyDescent="0.2">
      <c r="A185" s="111">
        <v>14</v>
      </c>
      <c r="B185" s="34" t="s">
        <v>232</v>
      </c>
      <c r="C185" s="111" t="s">
        <v>233</v>
      </c>
      <c r="D185" s="111" t="s">
        <v>214</v>
      </c>
      <c r="E185" s="101" t="s">
        <v>23</v>
      </c>
      <c r="F185" s="35">
        <v>1.2030000000000001</v>
      </c>
      <c r="G185" s="43">
        <v>28005</v>
      </c>
      <c r="H185" s="37">
        <v>27.402118999999999</v>
      </c>
      <c r="I185" s="31"/>
      <c r="J185" s="31"/>
    </row>
    <row r="186" spans="1:10" s="32" customFormat="1" ht="33.75" customHeight="1" x14ac:dyDescent="0.2">
      <c r="A186" s="111">
        <v>15</v>
      </c>
      <c r="B186" s="34" t="s">
        <v>234</v>
      </c>
      <c r="C186" s="111" t="s">
        <v>235</v>
      </c>
      <c r="D186" s="27" t="s">
        <v>214</v>
      </c>
      <c r="E186" s="101" t="s">
        <v>23</v>
      </c>
      <c r="F186" s="35">
        <v>0.52900000000000003</v>
      </c>
      <c r="G186" s="43">
        <v>6317</v>
      </c>
      <c r="H186" s="37">
        <v>7.2581100000000003</v>
      </c>
      <c r="I186" s="31"/>
      <c r="J186" s="31"/>
    </row>
    <row r="187" spans="1:10" s="32" customFormat="1" ht="33.75" customHeight="1" x14ac:dyDescent="0.2">
      <c r="A187" s="111">
        <v>16</v>
      </c>
      <c r="B187" s="34" t="s">
        <v>113</v>
      </c>
      <c r="C187" s="27" t="s">
        <v>236</v>
      </c>
      <c r="D187" s="111" t="s">
        <v>209</v>
      </c>
      <c r="E187" s="101" t="s">
        <v>4</v>
      </c>
      <c r="F187" s="44">
        <v>4</v>
      </c>
      <c r="G187" s="94"/>
      <c r="H187" s="37">
        <v>0.22800000000000001</v>
      </c>
      <c r="I187" s="31"/>
      <c r="J187" s="31"/>
    </row>
    <row r="188" spans="1:10" s="32" customFormat="1" ht="48" customHeight="1" x14ac:dyDescent="0.2">
      <c r="A188" s="111">
        <v>17</v>
      </c>
      <c r="B188" s="34" t="s">
        <v>116</v>
      </c>
      <c r="C188" s="111" t="s">
        <v>496</v>
      </c>
      <c r="D188" s="111" t="s">
        <v>214</v>
      </c>
      <c r="E188" s="101" t="s">
        <v>23</v>
      </c>
      <c r="F188" s="37">
        <v>0.89500000000000002</v>
      </c>
      <c r="G188" s="29">
        <v>8103</v>
      </c>
      <c r="H188" s="37">
        <v>12.584396999999999</v>
      </c>
      <c r="I188" s="31"/>
      <c r="J188" s="31"/>
    </row>
    <row r="189" spans="1:10" s="32" customFormat="1" ht="31.5" x14ac:dyDescent="0.2">
      <c r="A189" s="111">
        <v>18</v>
      </c>
      <c r="B189" s="34" t="s">
        <v>238</v>
      </c>
      <c r="C189" s="111" t="s">
        <v>239</v>
      </c>
      <c r="D189" s="111" t="s">
        <v>214</v>
      </c>
      <c r="E189" s="101" t="s">
        <v>23</v>
      </c>
      <c r="F189" s="37">
        <v>0.77</v>
      </c>
      <c r="G189" s="29">
        <v>6054</v>
      </c>
      <c r="H189" s="37">
        <v>6.3016209999999999</v>
      </c>
      <c r="I189" s="31"/>
      <c r="J189" s="31"/>
    </row>
    <row r="190" spans="1:10" s="32" customFormat="1" ht="54" customHeight="1" x14ac:dyDescent="0.2">
      <c r="A190" s="139">
        <v>19</v>
      </c>
      <c r="B190" s="139" t="s">
        <v>117</v>
      </c>
      <c r="C190" s="111" t="s">
        <v>240</v>
      </c>
      <c r="D190" s="27" t="s">
        <v>214</v>
      </c>
      <c r="E190" s="101" t="s">
        <v>23</v>
      </c>
      <c r="F190" s="35">
        <v>10.199</v>
      </c>
      <c r="G190" s="26">
        <v>78838</v>
      </c>
      <c r="H190" s="37">
        <v>88.015598999999995</v>
      </c>
      <c r="I190" s="31"/>
      <c r="J190" s="31"/>
    </row>
    <row r="191" spans="1:10" s="32" customFormat="1" ht="36.75" customHeight="1" x14ac:dyDescent="0.2">
      <c r="A191" s="140"/>
      <c r="B191" s="140"/>
      <c r="C191" s="112" t="s">
        <v>241</v>
      </c>
      <c r="D191" s="111" t="s">
        <v>242</v>
      </c>
      <c r="E191" s="101" t="s">
        <v>4</v>
      </c>
      <c r="F191" s="46">
        <v>2</v>
      </c>
      <c r="G191" s="26"/>
      <c r="H191" s="37">
        <v>1.012</v>
      </c>
      <c r="I191" s="31"/>
      <c r="J191" s="31"/>
    </row>
    <row r="192" spans="1:10" s="32" customFormat="1" ht="39.75" customHeight="1" x14ac:dyDescent="0.2">
      <c r="A192" s="111">
        <v>20</v>
      </c>
      <c r="B192" s="34" t="s">
        <v>243</v>
      </c>
      <c r="C192" s="111" t="s">
        <v>243</v>
      </c>
      <c r="D192" s="27" t="s">
        <v>214</v>
      </c>
      <c r="E192" s="101" t="s">
        <v>23</v>
      </c>
      <c r="F192" s="35">
        <v>1.28</v>
      </c>
      <c r="G192" s="43">
        <v>8680</v>
      </c>
      <c r="H192" s="37">
        <v>8.5957430000000006</v>
      </c>
      <c r="I192" s="31"/>
      <c r="J192" s="31"/>
    </row>
    <row r="193" spans="1:10" s="32" customFormat="1" ht="30.75" customHeight="1" x14ac:dyDescent="0.2">
      <c r="A193" s="111">
        <v>21</v>
      </c>
      <c r="B193" s="34" t="s">
        <v>244</v>
      </c>
      <c r="C193" s="111" t="s">
        <v>245</v>
      </c>
      <c r="D193" s="111" t="s">
        <v>214</v>
      </c>
      <c r="E193" s="101" t="s">
        <v>23</v>
      </c>
      <c r="F193" s="37">
        <v>8.5809999999999995</v>
      </c>
      <c r="G193" s="43">
        <v>71153</v>
      </c>
      <c r="H193" s="37">
        <v>89.171364999999994</v>
      </c>
      <c r="I193" s="31"/>
      <c r="J193" s="31"/>
    </row>
    <row r="194" spans="1:10" s="32" customFormat="1" ht="30.75" customHeight="1" x14ac:dyDescent="0.2">
      <c r="A194" s="111">
        <v>22</v>
      </c>
      <c r="B194" s="34" t="s">
        <v>246</v>
      </c>
      <c r="C194" s="111" t="s">
        <v>247</v>
      </c>
      <c r="D194" s="111" t="s">
        <v>214</v>
      </c>
      <c r="E194" s="101" t="s">
        <v>23</v>
      </c>
      <c r="F194" s="35">
        <v>0.95199999999999996</v>
      </c>
      <c r="G194" s="43">
        <v>10516</v>
      </c>
      <c r="H194" s="37">
        <v>10.125187</v>
      </c>
      <c r="I194" s="31"/>
      <c r="J194" s="31"/>
    </row>
    <row r="195" spans="1:10" s="32" customFormat="1" ht="32.25" customHeight="1" x14ac:dyDescent="0.2">
      <c r="A195" s="111">
        <v>23</v>
      </c>
      <c r="B195" s="34" t="s">
        <v>248</v>
      </c>
      <c r="C195" s="111" t="s">
        <v>248</v>
      </c>
      <c r="D195" s="111" t="s">
        <v>214</v>
      </c>
      <c r="E195" s="101" t="s">
        <v>23</v>
      </c>
      <c r="F195" s="37">
        <v>0.9</v>
      </c>
      <c r="G195" s="29">
        <v>7200</v>
      </c>
      <c r="H195" s="37">
        <v>10.723082</v>
      </c>
      <c r="I195" s="31"/>
      <c r="J195" s="31"/>
    </row>
    <row r="196" spans="1:10" s="32" customFormat="1" ht="31.5" customHeight="1" x14ac:dyDescent="0.2">
      <c r="A196" s="111">
        <v>24</v>
      </c>
      <c r="B196" s="25" t="s">
        <v>132</v>
      </c>
      <c r="C196" s="109" t="s">
        <v>132</v>
      </c>
      <c r="D196" s="111" t="s">
        <v>214</v>
      </c>
      <c r="E196" s="101" t="s">
        <v>23</v>
      </c>
      <c r="F196" s="37">
        <v>3.8</v>
      </c>
      <c r="G196" s="29">
        <v>33310</v>
      </c>
      <c r="H196" s="37">
        <v>47.027301999999999</v>
      </c>
      <c r="I196" s="31"/>
      <c r="J196" s="31"/>
    </row>
    <row r="197" spans="1:10" s="32" customFormat="1" ht="15.75" hidden="1" x14ac:dyDescent="0.2">
      <c r="A197" s="139">
        <v>25</v>
      </c>
      <c r="B197" s="141" t="s">
        <v>18</v>
      </c>
      <c r="C197" s="34"/>
      <c r="D197" s="111"/>
      <c r="E197" s="35"/>
      <c r="F197" s="35"/>
      <c r="G197" s="43"/>
      <c r="H197" s="37"/>
      <c r="I197" s="31"/>
      <c r="J197" s="31"/>
    </row>
    <row r="198" spans="1:10" s="32" customFormat="1" ht="40.5" customHeight="1" x14ac:dyDescent="0.2">
      <c r="A198" s="140"/>
      <c r="B198" s="142"/>
      <c r="C198" s="111" t="s">
        <v>249</v>
      </c>
      <c r="D198" s="111" t="s">
        <v>209</v>
      </c>
      <c r="E198" s="101" t="s">
        <v>4</v>
      </c>
      <c r="F198" s="46">
        <v>2</v>
      </c>
      <c r="G198" s="26"/>
      <c r="H198" s="37">
        <v>0.114</v>
      </c>
      <c r="I198" s="31"/>
      <c r="J198" s="31"/>
    </row>
    <row r="199" spans="1:10" s="32" customFormat="1" ht="28.5" customHeight="1" x14ac:dyDescent="0.2">
      <c r="A199" s="111">
        <v>26</v>
      </c>
      <c r="B199" s="34" t="s">
        <v>250</v>
      </c>
      <c r="C199" s="111" t="s">
        <v>251</v>
      </c>
      <c r="D199" s="111" t="s">
        <v>214</v>
      </c>
      <c r="E199" s="101" t="s">
        <v>23</v>
      </c>
      <c r="F199" s="35">
        <v>3.085</v>
      </c>
      <c r="G199" s="43">
        <v>67970</v>
      </c>
      <c r="H199" s="37">
        <v>67.125671999999994</v>
      </c>
      <c r="I199" s="31"/>
      <c r="J199" s="31"/>
    </row>
    <row r="200" spans="1:10" s="32" customFormat="1" ht="34.5" customHeight="1" x14ac:dyDescent="0.2">
      <c r="A200" s="111">
        <v>27</v>
      </c>
      <c r="B200" s="34" t="s">
        <v>252</v>
      </c>
      <c r="C200" s="111" t="s">
        <v>253</v>
      </c>
      <c r="D200" s="27" t="s">
        <v>214</v>
      </c>
      <c r="E200" s="101" t="s">
        <v>23</v>
      </c>
      <c r="F200" s="36">
        <v>0.35</v>
      </c>
      <c r="G200" s="43">
        <v>9138</v>
      </c>
      <c r="H200" s="37">
        <v>9.1348789999999997</v>
      </c>
      <c r="I200" s="31"/>
      <c r="J200" s="31"/>
    </row>
    <row r="201" spans="1:10" s="32" customFormat="1" ht="15.75" hidden="1" x14ac:dyDescent="0.2">
      <c r="A201" s="139">
        <v>28</v>
      </c>
      <c r="B201" s="141" t="s">
        <v>19</v>
      </c>
      <c r="C201" s="111"/>
      <c r="D201" s="27"/>
      <c r="E201" s="36"/>
      <c r="F201" s="36"/>
      <c r="G201" s="43"/>
      <c r="H201" s="37"/>
      <c r="I201" s="31"/>
      <c r="J201" s="31"/>
    </row>
    <row r="202" spans="1:10" s="32" customFormat="1" ht="44.25" customHeight="1" x14ac:dyDescent="0.2">
      <c r="A202" s="143"/>
      <c r="B202" s="144"/>
      <c r="C202" s="47" t="s">
        <v>254</v>
      </c>
      <c r="D202" s="111" t="s">
        <v>209</v>
      </c>
      <c r="E202" s="101" t="s">
        <v>4</v>
      </c>
      <c r="F202" s="46">
        <v>2</v>
      </c>
      <c r="G202" s="26"/>
      <c r="H202" s="37">
        <v>0.114</v>
      </c>
      <c r="I202" s="31"/>
      <c r="J202" s="31"/>
    </row>
    <row r="203" spans="1:10" s="32" customFormat="1" ht="39" customHeight="1" x14ac:dyDescent="0.2">
      <c r="A203" s="143"/>
      <c r="B203" s="144"/>
      <c r="C203" s="27" t="s">
        <v>255</v>
      </c>
      <c r="D203" s="111" t="s">
        <v>209</v>
      </c>
      <c r="E203" s="101" t="s">
        <v>4</v>
      </c>
      <c r="F203" s="46">
        <v>2</v>
      </c>
      <c r="G203" s="26"/>
      <c r="H203" s="37">
        <v>0.114</v>
      </c>
      <c r="I203" s="31"/>
      <c r="J203" s="31"/>
    </row>
    <row r="204" spans="1:10" s="32" customFormat="1" ht="52.5" customHeight="1" x14ac:dyDescent="0.2">
      <c r="A204" s="140"/>
      <c r="B204" s="142"/>
      <c r="C204" s="27" t="s">
        <v>256</v>
      </c>
      <c r="D204" s="111" t="s">
        <v>209</v>
      </c>
      <c r="E204" s="101" t="s">
        <v>4</v>
      </c>
      <c r="F204" s="27">
        <v>6</v>
      </c>
      <c r="G204" s="29"/>
      <c r="H204" s="37">
        <v>0.34200000000000003</v>
      </c>
      <c r="I204" s="31"/>
      <c r="J204" s="31"/>
    </row>
    <row r="205" spans="1:10" s="32" customFormat="1" ht="42" customHeight="1" x14ac:dyDescent="0.2">
      <c r="A205" s="111">
        <v>29</v>
      </c>
      <c r="B205" s="34" t="s">
        <v>257</v>
      </c>
      <c r="C205" s="111" t="s">
        <v>258</v>
      </c>
      <c r="D205" s="27" t="s">
        <v>214</v>
      </c>
      <c r="E205" s="101" t="s">
        <v>23</v>
      </c>
      <c r="F205" s="116">
        <v>1.7010000000000001</v>
      </c>
      <c r="G205" s="43">
        <v>22904</v>
      </c>
      <c r="H205" s="37">
        <v>23.697897000000001</v>
      </c>
      <c r="I205" s="31"/>
      <c r="J205" s="31"/>
    </row>
    <row r="206" spans="1:10" s="32" customFormat="1" ht="41.25" customHeight="1" x14ac:dyDescent="0.2">
      <c r="A206" s="27">
        <v>30</v>
      </c>
      <c r="B206" s="34" t="s">
        <v>140</v>
      </c>
      <c r="C206" s="111" t="s">
        <v>259</v>
      </c>
      <c r="D206" s="111" t="s">
        <v>214</v>
      </c>
      <c r="E206" s="101" t="s">
        <v>23</v>
      </c>
      <c r="F206" s="35">
        <v>0.89300000000000002</v>
      </c>
      <c r="G206" s="43">
        <v>22992</v>
      </c>
      <c r="H206" s="37">
        <v>24.408221999999999</v>
      </c>
      <c r="I206" s="31"/>
      <c r="J206" s="31"/>
    </row>
    <row r="207" spans="1:10" s="32" customFormat="1" ht="48" customHeight="1" x14ac:dyDescent="0.2">
      <c r="A207" s="27">
        <v>31</v>
      </c>
      <c r="B207" s="34" t="s">
        <v>143</v>
      </c>
      <c r="C207" s="111" t="s">
        <v>260</v>
      </c>
      <c r="D207" s="111" t="s">
        <v>214</v>
      </c>
      <c r="E207" s="101" t="s">
        <v>23</v>
      </c>
      <c r="F207" s="35">
        <v>0.48499999999999999</v>
      </c>
      <c r="G207" s="43">
        <v>4333</v>
      </c>
      <c r="H207" s="37">
        <v>4.718</v>
      </c>
      <c r="I207" s="31"/>
      <c r="J207" s="31"/>
    </row>
    <row r="208" spans="1:10" s="32" customFormat="1" ht="41.25" customHeight="1" x14ac:dyDescent="0.2">
      <c r="A208" s="27">
        <v>32</v>
      </c>
      <c r="B208" s="34" t="s">
        <v>261</v>
      </c>
      <c r="C208" s="111" t="s">
        <v>262</v>
      </c>
      <c r="D208" s="111" t="s">
        <v>214</v>
      </c>
      <c r="E208" s="101" t="s">
        <v>23</v>
      </c>
      <c r="F208" s="35">
        <v>0.38500000000000001</v>
      </c>
      <c r="G208" s="43">
        <v>4208</v>
      </c>
      <c r="H208" s="37">
        <v>4.6060210000000001</v>
      </c>
      <c r="I208" s="31"/>
      <c r="J208" s="31"/>
    </row>
    <row r="209" spans="1:10" s="32" customFormat="1" ht="41.25" customHeight="1" x14ac:dyDescent="0.2">
      <c r="A209" s="27">
        <v>33</v>
      </c>
      <c r="B209" s="34" t="s">
        <v>263</v>
      </c>
      <c r="C209" s="111" t="s">
        <v>263</v>
      </c>
      <c r="D209" s="111" t="s">
        <v>214</v>
      </c>
      <c r="E209" s="101" t="s">
        <v>23</v>
      </c>
      <c r="F209" s="35">
        <v>1.34</v>
      </c>
      <c r="G209" s="43">
        <v>14652</v>
      </c>
      <c r="H209" s="37">
        <v>18.938766999999999</v>
      </c>
      <c r="I209" s="31"/>
      <c r="J209" s="31"/>
    </row>
    <row r="210" spans="1:10" s="32" customFormat="1" ht="41.25" customHeight="1" x14ac:dyDescent="0.2">
      <c r="A210" s="27">
        <v>34</v>
      </c>
      <c r="B210" s="34" t="s">
        <v>264</v>
      </c>
      <c r="C210" s="111" t="s">
        <v>264</v>
      </c>
      <c r="D210" s="111" t="s">
        <v>214</v>
      </c>
      <c r="E210" s="101" t="s">
        <v>23</v>
      </c>
      <c r="F210" s="35">
        <v>1.3580000000000001</v>
      </c>
      <c r="G210" s="43">
        <v>9491</v>
      </c>
      <c r="H210" s="37">
        <v>12.170432</v>
      </c>
      <c r="I210" s="31"/>
      <c r="J210" s="31"/>
    </row>
    <row r="211" spans="1:10" s="32" customFormat="1" ht="41.25" customHeight="1" x14ac:dyDescent="0.2">
      <c r="A211" s="27">
        <v>35</v>
      </c>
      <c r="B211" s="34" t="s">
        <v>265</v>
      </c>
      <c r="C211" s="111" t="s">
        <v>266</v>
      </c>
      <c r="D211" s="111" t="s">
        <v>214</v>
      </c>
      <c r="E211" s="101" t="s">
        <v>23</v>
      </c>
      <c r="F211" s="35">
        <v>0.65100000000000002</v>
      </c>
      <c r="G211" s="43">
        <v>10872</v>
      </c>
      <c r="H211" s="37">
        <v>12.791807</v>
      </c>
      <c r="I211" s="31"/>
      <c r="J211" s="31"/>
    </row>
    <row r="212" spans="1:10" s="32" customFormat="1" ht="41.25" customHeight="1" x14ac:dyDescent="0.2">
      <c r="A212" s="27">
        <v>36</v>
      </c>
      <c r="B212" s="34" t="s">
        <v>267</v>
      </c>
      <c r="C212" s="111" t="s">
        <v>268</v>
      </c>
      <c r="D212" s="111" t="s">
        <v>214</v>
      </c>
      <c r="E212" s="101" t="s">
        <v>23</v>
      </c>
      <c r="F212" s="35">
        <v>0.32</v>
      </c>
      <c r="G212" s="43">
        <v>3784</v>
      </c>
      <c r="H212" s="37">
        <v>4.6776600000000004</v>
      </c>
      <c r="I212" s="31"/>
      <c r="J212" s="31"/>
    </row>
    <row r="213" spans="1:10" s="32" customFormat="1" ht="63" x14ac:dyDescent="0.2">
      <c r="A213" s="145">
        <v>37</v>
      </c>
      <c r="B213" s="139" t="s">
        <v>269</v>
      </c>
      <c r="C213" s="111" t="s">
        <v>270</v>
      </c>
      <c r="D213" s="111" t="s">
        <v>214</v>
      </c>
      <c r="E213" s="101" t="s">
        <v>23</v>
      </c>
      <c r="F213" s="35">
        <v>1.77</v>
      </c>
      <c r="G213" s="43">
        <v>17244</v>
      </c>
      <c r="H213" s="37">
        <v>19.520068999999999</v>
      </c>
      <c r="I213" s="31"/>
      <c r="J213" s="31"/>
    </row>
    <row r="214" spans="1:10" s="32" customFormat="1" ht="37.5" customHeight="1" x14ac:dyDescent="0.2">
      <c r="A214" s="146"/>
      <c r="B214" s="140"/>
      <c r="C214" s="111" t="s">
        <v>497</v>
      </c>
      <c r="D214" s="111" t="s">
        <v>242</v>
      </c>
      <c r="E214" s="35" t="s">
        <v>4</v>
      </c>
      <c r="F214" s="46">
        <v>1</v>
      </c>
      <c r="G214" s="43"/>
      <c r="H214" s="37">
        <v>0.36</v>
      </c>
      <c r="I214" s="31"/>
      <c r="J214" s="31"/>
    </row>
    <row r="215" spans="1:10" s="32" customFormat="1" ht="41.25" customHeight="1" x14ac:dyDescent="0.2">
      <c r="A215" s="27">
        <v>38</v>
      </c>
      <c r="B215" s="34" t="s">
        <v>271</v>
      </c>
      <c r="C215" s="111" t="s">
        <v>271</v>
      </c>
      <c r="D215" s="111" t="s">
        <v>214</v>
      </c>
      <c r="E215" s="101" t="s">
        <v>23</v>
      </c>
      <c r="F215" s="35">
        <v>3.5</v>
      </c>
      <c r="G215" s="43">
        <v>24620</v>
      </c>
      <c r="H215" s="37">
        <v>24.83156</v>
      </c>
      <c r="I215" s="31"/>
      <c r="J215" s="31"/>
    </row>
    <row r="216" spans="1:10" s="32" customFormat="1" ht="41.25" customHeight="1" x14ac:dyDescent="0.2">
      <c r="A216" s="27">
        <v>39</v>
      </c>
      <c r="B216" s="34" t="s">
        <v>272</v>
      </c>
      <c r="C216" s="111" t="s">
        <v>272</v>
      </c>
      <c r="D216" s="111" t="s">
        <v>214</v>
      </c>
      <c r="E216" s="101" t="s">
        <v>23</v>
      </c>
      <c r="F216" s="35">
        <v>0.67</v>
      </c>
      <c r="G216" s="43">
        <v>6250</v>
      </c>
      <c r="H216" s="37">
        <v>6.1098499999999998</v>
      </c>
      <c r="I216" s="31"/>
      <c r="J216" s="31"/>
    </row>
    <row r="217" spans="1:10" s="32" customFormat="1" ht="49.5" customHeight="1" x14ac:dyDescent="0.2">
      <c r="A217" s="27">
        <v>40</v>
      </c>
      <c r="B217" s="34" t="s">
        <v>273</v>
      </c>
      <c r="C217" s="111" t="s">
        <v>274</v>
      </c>
      <c r="D217" s="111" t="s">
        <v>214</v>
      </c>
      <c r="E217" s="101" t="s">
        <v>23</v>
      </c>
      <c r="F217" s="35">
        <v>0.55000000000000004</v>
      </c>
      <c r="G217" s="43">
        <v>6127</v>
      </c>
      <c r="H217" s="37">
        <v>5.9740070000000003</v>
      </c>
      <c r="I217" s="31"/>
      <c r="J217" s="31"/>
    </row>
    <row r="218" spans="1:10" s="32" customFormat="1" ht="50.25" customHeight="1" x14ac:dyDescent="0.2">
      <c r="A218" s="27">
        <v>41</v>
      </c>
      <c r="B218" s="34" t="s">
        <v>275</v>
      </c>
      <c r="C218" s="111" t="s">
        <v>276</v>
      </c>
      <c r="D218" s="111" t="s">
        <v>214</v>
      </c>
      <c r="E218" s="101" t="s">
        <v>23</v>
      </c>
      <c r="F218" s="35">
        <v>0.32</v>
      </c>
      <c r="G218" s="43">
        <v>3658</v>
      </c>
      <c r="H218" s="37">
        <v>4.8723520000000002</v>
      </c>
      <c r="I218" s="31"/>
      <c r="J218" s="31"/>
    </row>
    <row r="219" spans="1:10" s="32" customFormat="1" ht="50.25" customHeight="1" x14ac:dyDescent="0.2">
      <c r="A219" s="27">
        <v>42</v>
      </c>
      <c r="B219" s="34" t="s">
        <v>277</v>
      </c>
      <c r="C219" s="111" t="s">
        <v>277</v>
      </c>
      <c r="D219" s="111" t="s">
        <v>214</v>
      </c>
      <c r="E219" s="101" t="s">
        <v>23</v>
      </c>
      <c r="F219" s="35">
        <v>1.35</v>
      </c>
      <c r="G219" s="43">
        <v>16699</v>
      </c>
      <c r="H219" s="37">
        <v>15.27596</v>
      </c>
      <c r="I219" s="31"/>
      <c r="J219" s="31"/>
    </row>
    <row r="220" spans="1:10" s="32" customFormat="1" ht="41.25" customHeight="1" x14ac:dyDescent="0.2">
      <c r="A220" s="27">
        <v>43</v>
      </c>
      <c r="B220" s="34" t="s">
        <v>278</v>
      </c>
      <c r="C220" s="111" t="s">
        <v>279</v>
      </c>
      <c r="D220" s="111" t="s">
        <v>214</v>
      </c>
      <c r="E220" s="101" t="s">
        <v>23</v>
      </c>
      <c r="F220" s="35">
        <v>0.49</v>
      </c>
      <c r="G220" s="43">
        <v>6700</v>
      </c>
      <c r="H220" s="37">
        <v>5.2314489999999996</v>
      </c>
      <c r="I220" s="31"/>
      <c r="J220" s="31"/>
    </row>
    <row r="221" spans="1:10" s="32" customFormat="1" ht="41.25" customHeight="1" x14ac:dyDescent="0.2">
      <c r="A221" s="27">
        <v>44</v>
      </c>
      <c r="B221" s="34" t="s">
        <v>280</v>
      </c>
      <c r="C221" s="111" t="s">
        <v>280</v>
      </c>
      <c r="D221" s="111" t="s">
        <v>214</v>
      </c>
      <c r="E221" s="101" t="s">
        <v>23</v>
      </c>
      <c r="F221" s="35">
        <v>1.03</v>
      </c>
      <c r="G221" s="43">
        <v>12476</v>
      </c>
      <c r="H221" s="37">
        <v>12.897159</v>
      </c>
      <c r="I221" s="31"/>
      <c r="J221" s="31"/>
    </row>
    <row r="222" spans="1:10" s="32" customFormat="1" ht="41.25" customHeight="1" x14ac:dyDescent="0.2">
      <c r="A222" s="27">
        <v>45</v>
      </c>
      <c r="B222" s="34" t="s">
        <v>281</v>
      </c>
      <c r="C222" s="111" t="s">
        <v>281</v>
      </c>
      <c r="D222" s="111" t="s">
        <v>214</v>
      </c>
      <c r="E222" s="101" t="s">
        <v>23</v>
      </c>
      <c r="F222" s="35">
        <v>1.288</v>
      </c>
      <c r="G222" s="43">
        <v>10619</v>
      </c>
      <c r="H222" s="37">
        <v>9.6534300000000002</v>
      </c>
      <c r="I222" s="31"/>
      <c r="J222" s="31"/>
    </row>
    <row r="223" spans="1:10" s="32" customFormat="1" ht="41.25" customHeight="1" x14ac:dyDescent="0.2">
      <c r="A223" s="27">
        <v>46</v>
      </c>
      <c r="B223" s="34" t="s">
        <v>282</v>
      </c>
      <c r="C223" s="111" t="s">
        <v>283</v>
      </c>
      <c r="D223" s="111" t="s">
        <v>214</v>
      </c>
      <c r="E223" s="101" t="s">
        <v>23</v>
      </c>
      <c r="F223" s="35">
        <v>0.9</v>
      </c>
      <c r="G223" s="43">
        <v>6810</v>
      </c>
      <c r="H223" s="37">
        <v>8.3544470000000004</v>
      </c>
      <c r="I223" s="31"/>
      <c r="J223" s="31"/>
    </row>
    <row r="224" spans="1:10" s="32" customFormat="1" ht="41.25" customHeight="1" x14ac:dyDescent="0.2">
      <c r="A224" s="27">
        <v>47</v>
      </c>
      <c r="B224" s="34" t="s">
        <v>284</v>
      </c>
      <c r="C224" s="111" t="s">
        <v>284</v>
      </c>
      <c r="D224" s="111" t="s">
        <v>214</v>
      </c>
      <c r="E224" s="101" t="s">
        <v>23</v>
      </c>
      <c r="F224" s="35">
        <v>1.238</v>
      </c>
      <c r="G224" s="43">
        <v>8047</v>
      </c>
      <c r="H224" s="37">
        <v>14.728213</v>
      </c>
      <c r="I224" s="31"/>
      <c r="J224" s="31"/>
    </row>
    <row r="225" spans="1:10" s="32" customFormat="1" ht="41.25" customHeight="1" x14ac:dyDescent="0.2">
      <c r="A225" s="27">
        <v>48</v>
      </c>
      <c r="B225" s="34" t="s">
        <v>285</v>
      </c>
      <c r="C225" s="111" t="s">
        <v>285</v>
      </c>
      <c r="D225" s="111" t="s">
        <v>214</v>
      </c>
      <c r="E225" s="101" t="s">
        <v>23</v>
      </c>
      <c r="F225" s="35">
        <v>1.026</v>
      </c>
      <c r="G225" s="43">
        <v>6156</v>
      </c>
      <c r="H225" s="37">
        <v>9.6292200000000001</v>
      </c>
      <c r="I225" s="31"/>
      <c r="J225" s="31"/>
    </row>
    <row r="226" spans="1:10" s="32" customFormat="1" ht="51.75" customHeight="1" x14ac:dyDescent="0.2">
      <c r="A226" s="27">
        <v>49</v>
      </c>
      <c r="B226" s="34" t="s">
        <v>286</v>
      </c>
      <c r="C226" s="111" t="s">
        <v>287</v>
      </c>
      <c r="D226" s="111" t="s">
        <v>214</v>
      </c>
      <c r="E226" s="101" t="s">
        <v>23</v>
      </c>
      <c r="F226" s="35">
        <v>1.7</v>
      </c>
      <c r="G226" s="43">
        <v>12270</v>
      </c>
      <c r="H226" s="37">
        <v>11.771592</v>
      </c>
      <c r="I226" s="31"/>
      <c r="J226" s="31"/>
    </row>
    <row r="227" spans="1:10" s="32" customFormat="1" ht="41.25" customHeight="1" x14ac:dyDescent="0.2">
      <c r="A227" s="27">
        <v>50</v>
      </c>
      <c r="B227" s="34" t="s">
        <v>288</v>
      </c>
      <c r="C227" s="111" t="s">
        <v>289</v>
      </c>
      <c r="D227" s="111" t="s">
        <v>214</v>
      </c>
      <c r="E227" s="101" t="s">
        <v>23</v>
      </c>
      <c r="F227" s="35">
        <v>1.22</v>
      </c>
      <c r="G227" s="43">
        <v>10344</v>
      </c>
      <c r="H227" s="37">
        <v>9.8511679999999995</v>
      </c>
      <c r="I227" s="31"/>
      <c r="J227" s="31"/>
    </row>
    <row r="228" spans="1:10" s="32" customFormat="1" ht="56.25" customHeight="1" x14ac:dyDescent="0.2">
      <c r="A228" s="27">
        <v>51</v>
      </c>
      <c r="B228" s="34" t="s">
        <v>290</v>
      </c>
      <c r="C228" s="111" t="s">
        <v>291</v>
      </c>
      <c r="D228" s="111" t="s">
        <v>214</v>
      </c>
      <c r="E228" s="101" t="s">
        <v>23</v>
      </c>
      <c r="F228" s="35">
        <v>2.1800000000000002</v>
      </c>
      <c r="G228" s="43">
        <v>15456</v>
      </c>
      <c r="H228" s="37">
        <v>20.177758000000001</v>
      </c>
      <c r="I228" s="31"/>
      <c r="J228" s="31"/>
    </row>
    <row r="229" spans="1:10" s="32" customFormat="1" ht="41.25" customHeight="1" x14ac:dyDescent="0.2">
      <c r="A229" s="27">
        <v>52</v>
      </c>
      <c r="B229" s="34" t="s">
        <v>292</v>
      </c>
      <c r="C229" s="111" t="s">
        <v>293</v>
      </c>
      <c r="D229" s="111" t="s">
        <v>214</v>
      </c>
      <c r="E229" s="101" t="s">
        <v>23</v>
      </c>
      <c r="F229" s="35">
        <v>1.35</v>
      </c>
      <c r="G229" s="43">
        <v>12400</v>
      </c>
      <c r="H229" s="37">
        <v>11.887107</v>
      </c>
      <c r="I229" s="31"/>
      <c r="J229" s="31"/>
    </row>
    <row r="230" spans="1:10" s="32" customFormat="1" ht="51.75" customHeight="1" x14ac:dyDescent="0.2">
      <c r="A230" s="27">
        <v>53</v>
      </c>
      <c r="B230" s="34" t="s">
        <v>294</v>
      </c>
      <c r="C230" s="111" t="s">
        <v>295</v>
      </c>
      <c r="D230" s="111" t="s">
        <v>214</v>
      </c>
      <c r="E230" s="101" t="s">
        <v>23</v>
      </c>
      <c r="F230" s="35">
        <v>0.56100000000000005</v>
      </c>
      <c r="G230" s="43">
        <v>3366</v>
      </c>
      <c r="H230" s="37">
        <v>3.3138399999999999</v>
      </c>
      <c r="I230" s="31"/>
      <c r="J230" s="31"/>
    </row>
    <row r="231" spans="1:10" s="32" customFormat="1" ht="41.25" customHeight="1" x14ac:dyDescent="0.2">
      <c r="A231" s="27">
        <v>54</v>
      </c>
      <c r="B231" s="34" t="s">
        <v>296</v>
      </c>
      <c r="C231" s="111" t="s">
        <v>297</v>
      </c>
      <c r="D231" s="111" t="s">
        <v>209</v>
      </c>
      <c r="E231" s="101" t="s">
        <v>4</v>
      </c>
      <c r="F231" s="46">
        <v>6</v>
      </c>
      <c r="G231" s="43"/>
      <c r="H231" s="37">
        <v>0.34200000000000003</v>
      </c>
      <c r="I231" s="31"/>
      <c r="J231" s="31"/>
    </row>
    <row r="232" spans="1:10" s="32" customFormat="1" ht="41.25" customHeight="1" x14ac:dyDescent="0.2">
      <c r="A232" s="27">
        <v>55</v>
      </c>
      <c r="B232" s="34" t="s">
        <v>298</v>
      </c>
      <c r="C232" s="111" t="s">
        <v>298</v>
      </c>
      <c r="D232" s="111" t="s">
        <v>214</v>
      </c>
      <c r="E232" s="101" t="s">
        <v>23</v>
      </c>
      <c r="F232" s="35">
        <v>0.72</v>
      </c>
      <c r="G232" s="43">
        <v>6586</v>
      </c>
      <c r="H232" s="37">
        <v>9.7161220000000004</v>
      </c>
      <c r="I232" s="31"/>
      <c r="J232" s="31"/>
    </row>
    <row r="233" spans="1:10" s="32" customFormat="1" ht="51.75" customHeight="1" x14ac:dyDescent="0.2">
      <c r="A233" s="27">
        <v>56</v>
      </c>
      <c r="B233" s="34" t="s">
        <v>299</v>
      </c>
      <c r="C233" s="111" t="s">
        <v>300</v>
      </c>
      <c r="D233" s="111" t="s">
        <v>214</v>
      </c>
      <c r="E233" s="101" t="s">
        <v>23</v>
      </c>
      <c r="F233" s="35">
        <v>2.6</v>
      </c>
      <c r="G233" s="43">
        <v>22450</v>
      </c>
      <c r="H233" s="37">
        <v>29.019663999999999</v>
      </c>
      <c r="I233" s="31"/>
      <c r="J233" s="31"/>
    </row>
    <row r="234" spans="1:10" s="32" customFormat="1" ht="41.25" customHeight="1" x14ac:dyDescent="0.2">
      <c r="A234" s="27">
        <v>57</v>
      </c>
      <c r="B234" s="34" t="s">
        <v>301</v>
      </c>
      <c r="C234" s="111" t="s">
        <v>301</v>
      </c>
      <c r="D234" s="111" t="s">
        <v>214</v>
      </c>
      <c r="E234" s="101" t="s">
        <v>23</v>
      </c>
      <c r="F234" s="35">
        <v>1.39</v>
      </c>
      <c r="G234" s="43">
        <v>7245</v>
      </c>
      <c r="H234" s="37">
        <v>5.1552519999999999</v>
      </c>
      <c r="I234" s="31"/>
      <c r="J234" s="31"/>
    </row>
    <row r="235" spans="1:10" s="32" customFormat="1" ht="41.25" customHeight="1" x14ac:dyDescent="0.2">
      <c r="A235" s="27">
        <v>58</v>
      </c>
      <c r="B235" s="34" t="s">
        <v>302</v>
      </c>
      <c r="C235" s="111" t="s">
        <v>303</v>
      </c>
      <c r="D235" s="111" t="s">
        <v>214</v>
      </c>
      <c r="E235" s="101" t="s">
        <v>23</v>
      </c>
      <c r="F235" s="35">
        <v>1.8149999999999999</v>
      </c>
      <c r="G235" s="43">
        <v>14394</v>
      </c>
      <c r="H235" s="37">
        <v>13.228742</v>
      </c>
      <c r="I235" s="31"/>
      <c r="J235" s="31"/>
    </row>
    <row r="236" spans="1:10" s="32" customFormat="1" ht="51.75" customHeight="1" x14ac:dyDescent="0.2">
      <c r="A236" s="27">
        <v>59</v>
      </c>
      <c r="B236" s="34" t="s">
        <v>304</v>
      </c>
      <c r="C236" s="111" t="s">
        <v>305</v>
      </c>
      <c r="D236" s="111" t="s">
        <v>214</v>
      </c>
      <c r="E236" s="101" t="s">
        <v>23</v>
      </c>
      <c r="F236" s="35">
        <v>0.9</v>
      </c>
      <c r="G236" s="43">
        <v>5880</v>
      </c>
      <c r="H236" s="37">
        <v>12.717566</v>
      </c>
      <c r="I236" s="31"/>
      <c r="J236" s="31"/>
    </row>
    <row r="237" spans="1:10" s="32" customFormat="1" ht="50.25" customHeight="1" x14ac:dyDescent="0.2">
      <c r="A237" s="27">
        <v>60</v>
      </c>
      <c r="B237" s="34" t="s">
        <v>306</v>
      </c>
      <c r="C237" s="111" t="s">
        <v>307</v>
      </c>
      <c r="D237" s="111" t="s">
        <v>214</v>
      </c>
      <c r="E237" s="101" t="s">
        <v>23</v>
      </c>
      <c r="F237" s="35">
        <v>0.55400000000000005</v>
      </c>
      <c r="G237" s="43">
        <v>4591</v>
      </c>
      <c r="H237" s="37">
        <v>4.1164350000000001</v>
      </c>
      <c r="I237" s="31"/>
      <c r="J237" s="31"/>
    </row>
    <row r="238" spans="1:10" s="32" customFormat="1" ht="41.25" customHeight="1" x14ac:dyDescent="0.2">
      <c r="A238" s="27">
        <v>61</v>
      </c>
      <c r="B238" s="34" t="s">
        <v>308</v>
      </c>
      <c r="C238" s="111" t="s">
        <v>309</v>
      </c>
      <c r="D238" s="111" t="s">
        <v>214</v>
      </c>
      <c r="E238" s="101" t="s">
        <v>23</v>
      </c>
      <c r="F238" s="35">
        <v>0.97</v>
      </c>
      <c r="G238" s="43">
        <v>7245</v>
      </c>
      <c r="H238" s="37">
        <v>8.9475610000000003</v>
      </c>
      <c r="I238" s="31"/>
      <c r="J238" s="31"/>
    </row>
    <row r="239" spans="1:10" s="32" customFormat="1" ht="51.75" customHeight="1" x14ac:dyDescent="0.2">
      <c r="A239" s="27">
        <v>62</v>
      </c>
      <c r="B239" s="34" t="s">
        <v>310</v>
      </c>
      <c r="C239" s="111" t="s">
        <v>311</v>
      </c>
      <c r="D239" s="111" t="s">
        <v>214</v>
      </c>
      <c r="E239" s="101" t="s">
        <v>23</v>
      </c>
      <c r="F239" s="35">
        <v>1.2030000000000001</v>
      </c>
      <c r="G239" s="43">
        <v>7688</v>
      </c>
      <c r="H239" s="37">
        <v>7.89039</v>
      </c>
      <c r="I239" s="31"/>
      <c r="J239" s="31"/>
    </row>
    <row r="240" spans="1:10" s="32" customFormat="1" ht="41.25" customHeight="1" x14ac:dyDescent="0.2">
      <c r="A240" s="27">
        <v>63</v>
      </c>
      <c r="B240" s="34" t="s">
        <v>312</v>
      </c>
      <c r="C240" s="111" t="s">
        <v>313</v>
      </c>
      <c r="D240" s="111" t="s">
        <v>214</v>
      </c>
      <c r="E240" s="101" t="s">
        <v>23</v>
      </c>
      <c r="F240" s="35">
        <v>0.92</v>
      </c>
      <c r="G240" s="43">
        <v>14158</v>
      </c>
      <c r="H240" s="37">
        <v>13.744524</v>
      </c>
      <c r="I240" s="31"/>
      <c r="J240" s="31"/>
    </row>
    <row r="241" spans="1:10" s="32" customFormat="1" ht="41.25" customHeight="1" x14ac:dyDescent="0.2">
      <c r="A241" s="27">
        <v>64</v>
      </c>
      <c r="B241" s="34" t="s">
        <v>314</v>
      </c>
      <c r="C241" s="111" t="s">
        <v>315</v>
      </c>
      <c r="D241" s="111" t="s">
        <v>214</v>
      </c>
      <c r="E241" s="101" t="s">
        <v>23</v>
      </c>
      <c r="F241" s="35">
        <v>1.345</v>
      </c>
      <c r="G241" s="43">
        <v>16765</v>
      </c>
      <c r="H241" s="37">
        <v>16.793814999999999</v>
      </c>
      <c r="I241" s="31"/>
      <c r="J241" s="31"/>
    </row>
    <row r="242" spans="1:10" s="32" customFormat="1" ht="51.75" customHeight="1" x14ac:dyDescent="0.2">
      <c r="A242" s="27">
        <v>65</v>
      </c>
      <c r="B242" s="34" t="s">
        <v>316</v>
      </c>
      <c r="C242" s="111" t="s">
        <v>317</v>
      </c>
      <c r="D242" s="111" t="s">
        <v>214</v>
      </c>
      <c r="E242" s="101" t="s">
        <v>23</v>
      </c>
      <c r="F242" s="35">
        <v>1.341</v>
      </c>
      <c r="G242" s="43">
        <v>15157</v>
      </c>
      <c r="H242" s="37">
        <v>16.369586999999999</v>
      </c>
      <c r="I242" s="31"/>
      <c r="J242" s="31"/>
    </row>
    <row r="243" spans="1:10" s="32" customFormat="1" ht="52.5" customHeight="1" x14ac:dyDescent="0.2">
      <c r="A243" s="27">
        <v>66</v>
      </c>
      <c r="B243" s="34" t="s">
        <v>318</v>
      </c>
      <c r="C243" s="111" t="s">
        <v>319</v>
      </c>
      <c r="D243" s="111" t="s">
        <v>214</v>
      </c>
      <c r="E243" s="101" t="s">
        <v>23</v>
      </c>
      <c r="F243" s="35">
        <v>0.95899999999999996</v>
      </c>
      <c r="G243" s="43">
        <v>11281</v>
      </c>
      <c r="H243" s="37">
        <v>15.138339</v>
      </c>
      <c r="I243" s="31"/>
      <c r="J243" s="31"/>
    </row>
    <row r="244" spans="1:10" s="32" customFormat="1" ht="41.25" customHeight="1" x14ac:dyDescent="0.2">
      <c r="A244" s="27">
        <v>67</v>
      </c>
      <c r="B244" s="34" t="s">
        <v>320</v>
      </c>
      <c r="C244" s="111" t="s">
        <v>321</v>
      </c>
      <c r="D244" s="111" t="s">
        <v>214</v>
      </c>
      <c r="E244" s="101" t="s">
        <v>23</v>
      </c>
      <c r="F244" s="35">
        <v>0.95</v>
      </c>
      <c r="G244" s="43">
        <v>6650</v>
      </c>
      <c r="H244" s="37">
        <v>6.4930130000000004</v>
      </c>
      <c r="I244" s="31"/>
      <c r="J244" s="31"/>
    </row>
    <row r="245" spans="1:10" s="32" customFormat="1" ht="51.75" customHeight="1" x14ac:dyDescent="0.2">
      <c r="A245" s="27">
        <v>68</v>
      </c>
      <c r="B245" s="34" t="s">
        <v>322</v>
      </c>
      <c r="C245" s="111" t="s">
        <v>323</v>
      </c>
      <c r="D245" s="111" t="s">
        <v>214</v>
      </c>
      <c r="E245" s="101" t="s">
        <v>23</v>
      </c>
      <c r="F245" s="35">
        <v>1.5649999999999999</v>
      </c>
      <c r="G245" s="43">
        <v>9390</v>
      </c>
      <c r="H245" s="37">
        <v>12.793239</v>
      </c>
      <c r="I245" s="31"/>
      <c r="J245" s="31"/>
    </row>
    <row r="246" spans="1:10" s="32" customFormat="1" ht="51" customHeight="1" x14ac:dyDescent="0.2">
      <c r="A246" s="27">
        <v>69</v>
      </c>
      <c r="B246" s="34" t="s">
        <v>324</v>
      </c>
      <c r="C246" s="111" t="s">
        <v>325</v>
      </c>
      <c r="D246" s="111" t="s">
        <v>214</v>
      </c>
      <c r="E246" s="101" t="s">
        <v>23</v>
      </c>
      <c r="F246" s="35">
        <v>2.2999999999999998</v>
      </c>
      <c r="G246" s="43">
        <v>17600</v>
      </c>
      <c r="H246" s="37">
        <v>20.930340000000001</v>
      </c>
      <c r="I246" s="31"/>
      <c r="J246" s="31"/>
    </row>
    <row r="247" spans="1:10" s="32" customFormat="1" ht="41.25" customHeight="1" x14ac:dyDescent="0.2">
      <c r="A247" s="27">
        <v>70</v>
      </c>
      <c r="B247" s="34" t="s">
        <v>326</v>
      </c>
      <c r="C247" s="111" t="s">
        <v>326</v>
      </c>
      <c r="D247" s="111" t="s">
        <v>214</v>
      </c>
      <c r="E247" s="101" t="s">
        <v>23</v>
      </c>
      <c r="F247" s="35">
        <v>0.53</v>
      </c>
      <c r="G247" s="43">
        <v>5482</v>
      </c>
      <c r="H247" s="37">
        <v>4.6953139999999998</v>
      </c>
      <c r="I247" s="31"/>
      <c r="J247" s="31"/>
    </row>
    <row r="248" spans="1:10" s="32" customFormat="1" ht="51.75" customHeight="1" x14ac:dyDescent="0.2">
      <c r="A248" s="27">
        <v>71</v>
      </c>
      <c r="B248" s="34" t="s">
        <v>327</v>
      </c>
      <c r="C248" s="111" t="s">
        <v>328</v>
      </c>
      <c r="D248" s="111" t="s">
        <v>214</v>
      </c>
      <c r="E248" s="101" t="s">
        <v>23</v>
      </c>
      <c r="F248" s="35">
        <v>9.4E-2</v>
      </c>
      <c r="G248" s="43">
        <v>858</v>
      </c>
      <c r="H248" s="37">
        <v>0.83162700000000001</v>
      </c>
      <c r="I248" s="31"/>
      <c r="J248" s="31"/>
    </row>
    <row r="249" spans="1:10" s="32" customFormat="1" ht="41.25" customHeight="1" x14ac:dyDescent="0.2">
      <c r="A249" s="27">
        <v>72</v>
      </c>
      <c r="B249" s="34" t="s">
        <v>329</v>
      </c>
      <c r="C249" s="111" t="s">
        <v>330</v>
      </c>
      <c r="D249" s="111" t="s">
        <v>214</v>
      </c>
      <c r="E249" s="101" t="s">
        <v>23</v>
      </c>
      <c r="F249" s="35">
        <v>1.84</v>
      </c>
      <c r="G249" s="43">
        <v>9674</v>
      </c>
      <c r="H249" s="37">
        <v>10.929587</v>
      </c>
      <c r="I249" s="31"/>
      <c r="J249" s="31"/>
    </row>
    <row r="250" spans="1:10" s="32" customFormat="1" ht="41.25" customHeight="1" x14ac:dyDescent="0.2">
      <c r="A250" s="27">
        <v>73</v>
      </c>
      <c r="B250" s="34" t="s">
        <v>331</v>
      </c>
      <c r="C250" s="111" t="s">
        <v>331</v>
      </c>
      <c r="D250" s="111" t="s">
        <v>214</v>
      </c>
      <c r="E250" s="101" t="s">
        <v>23</v>
      </c>
      <c r="F250" s="35">
        <v>1.01</v>
      </c>
      <c r="G250" s="43">
        <v>9460</v>
      </c>
      <c r="H250" s="37">
        <v>9.2913800000000002</v>
      </c>
      <c r="I250" s="31"/>
      <c r="J250" s="31"/>
    </row>
    <row r="251" spans="1:10" s="32" customFormat="1" ht="51.75" customHeight="1" x14ac:dyDescent="0.2">
      <c r="A251" s="27">
        <v>74</v>
      </c>
      <c r="B251" s="34" t="s">
        <v>332</v>
      </c>
      <c r="C251" s="111" t="s">
        <v>332</v>
      </c>
      <c r="D251" s="111" t="s">
        <v>214</v>
      </c>
      <c r="E251" s="101" t="s">
        <v>23</v>
      </c>
      <c r="F251" s="35">
        <v>1.7130000000000001</v>
      </c>
      <c r="G251" s="43">
        <v>21035</v>
      </c>
      <c r="H251" s="37">
        <v>20.921595</v>
      </c>
      <c r="I251" s="31"/>
      <c r="J251" s="31"/>
    </row>
    <row r="252" spans="1:10" s="32" customFormat="1" ht="41.25" customHeight="1" x14ac:dyDescent="0.2">
      <c r="A252" s="27">
        <v>75</v>
      </c>
      <c r="B252" s="34" t="s">
        <v>333</v>
      </c>
      <c r="C252" s="111" t="s">
        <v>334</v>
      </c>
      <c r="D252" s="111" t="s">
        <v>214</v>
      </c>
      <c r="E252" s="101" t="s">
        <v>23</v>
      </c>
      <c r="F252" s="35">
        <v>0.54200000000000004</v>
      </c>
      <c r="G252" s="43">
        <v>7615</v>
      </c>
      <c r="H252" s="37">
        <v>7.6078210000000004</v>
      </c>
      <c r="I252" s="31"/>
      <c r="J252" s="31"/>
    </row>
    <row r="253" spans="1:10" s="32" customFormat="1" ht="41.25" customHeight="1" x14ac:dyDescent="0.2">
      <c r="A253" s="27">
        <v>76</v>
      </c>
      <c r="B253" s="34" t="s">
        <v>335</v>
      </c>
      <c r="C253" s="111" t="s">
        <v>336</v>
      </c>
      <c r="D253" s="111" t="s">
        <v>214</v>
      </c>
      <c r="E253" s="101" t="s">
        <v>23</v>
      </c>
      <c r="F253" s="35">
        <v>2.2530000000000001</v>
      </c>
      <c r="G253" s="43">
        <v>13803</v>
      </c>
      <c r="H253" s="37">
        <v>13.271319999999999</v>
      </c>
      <c r="I253" s="31"/>
      <c r="J253" s="31"/>
    </row>
    <row r="254" spans="1:10" s="32" customFormat="1" ht="51.75" customHeight="1" x14ac:dyDescent="0.2">
      <c r="A254" s="27">
        <v>77</v>
      </c>
      <c r="B254" s="34" t="s">
        <v>337</v>
      </c>
      <c r="C254" s="111" t="s">
        <v>337</v>
      </c>
      <c r="D254" s="111" t="s">
        <v>214</v>
      </c>
      <c r="E254" s="101" t="s">
        <v>23</v>
      </c>
      <c r="F254" s="35">
        <v>0.51500000000000001</v>
      </c>
      <c r="G254" s="43">
        <v>4390</v>
      </c>
      <c r="H254" s="37">
        <v>4.1163720000000001</v>
      </c>
      <c r="I254" s="31"/>
      <c r="J254" s="31"/>
    </row>
    <row r="255" spans="1:10" s="32" customFormat="1" ht="41.25" customHeight="1" x14ac:dyDescent="0.2">
      <c r="A255" s="27">
        <v>78</v>
      </c>
      <c r="B255" s="34" t="s">
        <v>338</v>
      </c>
      <c r="C255" s="111" t="s">
        <v>338</v>
      </c>
      <c r="D255" s="111" t="s">
        <v>214</v>
      </c>
      <c r="E255" s="101" t="s">
        <v>23</v>
      </c>
      <c r="F255" s="35">
        <v>1.05</v>
      </c>
      <c r="G255" s="43">
        <v>10394</v>
      </c>
      <c r="H255" s="37">
        <v>10.238436999999999</v>
      </c>
      <c r="I255" s="31"/>
      <c r="J255" s="31"/>
    </row>
    <row r="256" spans="1:10" s="32" customFormat="1" ht="41.25" customHeight="1" x14ac:dyDescent="0.2">
      <c r="A256" s="27">
        <v>79</v>
      </c>
      <c r="B256" s="34" t="s">
        <v>339</v>
      </c>
      <c r="C256" s="111" t="s">
        <v>339</v>
      </c>
      <c r="D256" s="111" t="s">
        <v>214</v>
      </c>
      <c r="E256" s="101" t="s">
        <v>23</v>
      </c>
      <c r="F256" s="35">
        <v>0.46400000000000002</v>
      </c>
      <c r="G256" s="43">
        <v>3890</v>
      </c>
      <c r="H256" s="37">
        <v>4.3335319999999999</v>
      </c>
      <c r="I256" s="31"/>
      <c r="J256" s="31"/>
    </row>
    <row r="257" spans="1:10" s="32" customFormat="1" ht="51.75" customHeight="1" x14ac:dyDescent="0.2">
      <c r="A257" s="27">
        <v>80</v>
      </c>
      <c r="B257" s="34" t="s">
        <v>340</v>
      </c>
      <c r="C257" s="111" t="s">
        <v>341</v>
      </c>
      <c r="D257" s="111" t="s">
        <v>214</v>
      </c>
      <c r="E257" s="101" t="s">
        <v>23</v>
      </c>
      <c r="F257" s="35">
        <v>1.6539999999999999</v>
      </c>
      <c r="G257" s="43">
        <v>16861</v>
      </c>
      <c r="H257" s="37">
        <v>17.249804999999999</v>
      </c>
      <c r="I257" s="31"/>
      <c r="J257" s="31"/>
    </row>
    <row r="258" spans="1:10" s="32" customFormat="1" ht="49.5" customHeight="1" x14ac:dyDescent="0.2">
      <c r="A258" s="27">
        <v>81</v>
      </c>
      <c r="B258" s="34" t="s">
        <v>342</v>
      </c>
      <c r="C258" s="111" t="s">
        <v>343</v>
      </c>
      <c r="D258" s="111" t="s">
        <v>214</v>
      </c>
      <c r="E258" s="101" t="s">
        <v>23</v>
      </c>
      <c r="F258" s="35">
        <v>1.139</v>
      </c>
      <c r="G258" s="43">
        <v>9170</v>
      </c>
      <c r="H258" s="37">
        <v>10.831339</v>
      </c>
      <c r="I258" s="31"/>
      <c r="J258" s="31"/>
    </row>
    <row r="259" spans="1:10" s="32" customFormat="1" ht="41.25" customHeight="1" x14ac:dyDescent="0.2">
      <c r="A259" s="27">
        <v>82</v>
      </c>
      <c r="B259" s="34" t="s">
        <v>344</v>
      </c>
      <c r="C259" s="111" t="s">
        <v>344</v>
      </c>
      <c r="D259" s="111" t="s">
        <v>214</v>
      </c>
      <c r="E259" s="101" t="s">
        <v>23</v>
      </c>
      <c r="F259" s="35">
        <v>1.9910000000000001</v>
      </c>
      <c r="G259" s="43">
        <v>20215</v>
      </c>
      <c r="H259" s="37">
        <v>20.378080000000001</v>
      </c>
      <c r="I259" s="31"/>
      <c r="J259" s="31"/>
    </row>
    <row r="260" spans="1:10" s="32" customFormat="1" ht="51.75" customHeight="1" x14ac:dyDescent="0.2">
      <c r="A260" s="27">
        <v>83</v>
      </c>
      <c r="B260" s="34" t="s">
        <v>345</v>
      </c>
      <c r="C260" s="111" t="s">
        <v>345</v>
      </c>
      <c r="D260" s="111" t="s">
        <v>214</v>
      </c>
      <c r="E260" s="101" t="s">
        <v>23</v>
      </c>
      <c r="F260" s="35">
        <v>1.2929999999999999</v>
      </c>
      <c r="G260" s="43">
        <v>13337</v>
      </c>
      <c r="H260" s="37">
        <v>17.476976000000001</v>
      </c>
      <c r="I260" s="31"/>
      <c r="J260" s="31"/>
    </row>
    <row r="261" spans="1:10" s="32" customFormat="1" ht="41.25" customHeight="1" x14ac:dyDescent="0.2">
      <c r="A261" s="27">
        <v>84</v>
      </c>
      <c r="B261" s="34" t="s">
        <v>346</v>
      </c>
      <c r="C261" s="111" t="s">
        <v>347</v>
      </c>
      <c r="D261" s="111" t="s">
        <v>214</v>
      </c>
      <c r="E261" s="101" t="s">
        <v>23</v>
      </c>
      <c r="F261" s="35">
        <v>0.97</v>
      </c>
      <c r="G261" s="43">
        <v>7960</v>
      </c>
      <c r="H261" s="37">
        <v>7.8784510000000001</v>
      </c>
      <c r="I261" s="31"/>
      <c r="J261" s="31"/>
    </row>
    <row r="262" spans="1:10" s="32" customFormat="1" ht="41.25" customHeight="1" x14ac:dyDescent="0.2">
      <c r="A262" s="27">
        <v>85</v>
      </c>
      <c r="B262" s="34" t="s">
        <v>348</v>
      </c>
      <c r="C262" s="111" t="s">
        <v>348</v>
      </c>
      <c r="D262" s="111" t="s">
        <v>214</v>
      </c>
      <c r="E262" s="101" t="s">
        <v>23</v>
      </c>
      <c r="F262" s="35">
        <v>0.86699999999999999</v>
      </c>
      <c r="G262" s="43">
        <v>12222</v>
      </c>
      <c r="H262" s="37">
        <v>14.533327999999999</v>
      </c>
      <c r="I262" s="31"/>
      <c r="J262" s="31"/>
    </row>
    <row r="263" spans="1:10" s="32" customFormat="1" ht="36" customHeight="1" x14ac:dyDescent="0.2">
      <c r="A263" s="27">
        <v>86</v>
      </c>
      <c r="B263" s="34" t="s">
        <v>349</v>
      </c>
      <c r="C263" s="111" t="s">
        <v>349</v>
      </c>
      <c r="D263" s="111" t="s">
        <v>214</v>
      </c>
      <c r="E263" s="101" t="s">
        <v>23</v>
      </c>
      <c r="F263" s="35">
        <v>0.17100000000000001</v>
      </c>
      <c r="G263" s="43">
        <v>1480</v>
      </c>
      <c r="H263" s="37">
        <v>1.6880710000000001</v>
      </c>
      <c r="I263" s="31"/>
      <c r="J263" s="31"/>
    </row>
    <row r="264" spans="1:10" s="32" customFormat="1" ht="41.25" customHeight="1" x14ac:dyDescent="0.2">
      <c r="A264" s="27">
        <v>87</v>
      </c>
      <c r="B264" s="34" t="s">
        <v>350</v>
      </c>
      <c r="C264" s="111" t="s">
        <v>350</v>
      </c>
      <c r="D264" s="111" t="s">
        <v>214</v>
      </c>
      <c r="E264" s="101" t="s">
        <v>23</v>
      </c>
      <c r="F264" s="35">
        <v>1.1000000000000001</v>
      </c>
      <c r="G264" s="43">
        <v>9850</v>
      </c>
      <c r="H264" s="37">
        <v>10.283545999999999</v>
      </c>
      <c r="I264" s="31"/>
      <c r="J264" s="31"/>
    </row>
    <row r="265" spans="1:10" s="32" customFormat="1" ht="41.25" customHeight="1" x14ac:dyDescent="0.2">
      <c r="A265" s="27">
        <v>88</v>
      </c>
      <c r="B265" s="34" t="s">
        <v>351</v>
      </c>
      <c r="C265" s="111" t="s">
        <v>352</v>
      </c>
      <c r="D265" s="111" t="s">
        <v>214</v>
      </c>
      <c r="E265" s="101" t="s">
        <v>23</v>
      </c>
      <c r="F265" s="35">
        <v>1.07</v>
      </c>
      <c r="G265" s="43">
        <v>7800</v>
      </c>
      <c r="H265" s="37">
        <v>10.412337000000001</v>
      </c>
      <c r="I265" s="31"/>
      <c r="J265" s="31"/>
    </row>
    <row r="266" spans="1:10" s="32" customFormat="1" ht="51.75" customHeight="1" x14ac:dyDescent="0.2">
      <c r="A266" s="27">
        <v>89</v>
      </c>
      <c r="B266" s="34" t="s">
        <v>353</v>
      </c>
      <c r="C266" s="111" t="s">
        <v>354</v>
      </c>
      <c r="D266" s="111" t="s">
        <v>214</v>
      </c>
      <c r="E266" s="101" t="s">
        <v>23</v>
      </c>
      <c r="F266" s="35">
        <v>2.3519999999999999</v>
      </c>
      <c r="G266" s="43">
        <v>27788</v>
      </c>
      <c r="H266" s="37">
        <v>29.597933999999999</v>
      </c>
      <c r="I266" s="31"/>
      <c r="J266" s="31"/>
    </row>
    <row r="267" spans="1:10" s="32" customFormat="1" ht="41.25" customHeight="1" x14ac:dyDescent="0.2">
      <c r="A267" s="27">
        <v>90</v>
      </c>
      <c r="B267" s="34" t="s">
        <v>355</v>
      </c>
      <c r="C267" s="111" t="s">
        <v>356</v>
      </c>
      <c r="D267" s="111" t="s">
        <v>214</v>
      </c>
      <c r="E267" s="101" t="s">
        <v>23</v>
      </c>
      <c r="F267" s="35">
        <v>3.5</v>
      </c>
      <c r="G267" s="43">
        <v>46527</v>
      </c>
      <c r="H267" s="37">
        <v>47.283499999999997</v>
      </c>
      <c r="I267" s="31"/>
      <c r="J267" s="31"/>
    </row>
    <row r="268" spans="1:10" s="32" customFormat="1" ht="41.25" customHeight="1" x14ac:dyDescent="0.2">
      <c r="A268" s="27">
        <v>91</v>
      </c>
      <c r="B268" s="34" t="s">
        <v>357</v>
      </c>
      <c r="C268" s="111" t="s">
        <v>358</v>
      </c>
      <c r="D268" s="111" t="s">
        <v>214</v>
      </c>
      <c r="E268" s="101" t="s">
        <v>23</v>
      </c>
      <c r="F268" s="35">
        <v>0.8</v>
      </c>
      <c r="G268" s="43">
        <v>5020</v>
      </c>
      <c r="H268" s="37">
        <v>4.8108750000000002</v>
      </c>
      <c r="I268" s="31"/>
      <c r="J268" s="31"/>
    </row>
    <row r="269" spans="1:10" s="32" customFormat="1" ht="51.75" customHeight="1" x14ac:dyDescent="0.2">
      <c r="A269" s="27">
        <v>92</v>
      </c>
      <c r="B269" s="34" t="s">
        <v>359</v>
      </c>
      <c r="C269" s="111" t="s">
        <v>360</v>
      </c>
      <c r="D269" s="111" t="s">
        <v>214</v>
      </c>
      <c r="E269" s="101" t="s">
        <v>23</v>
      </c>
      <c r="F269" s="35">
        <v>1.2</v>
      </c>
      <c r="G269" s="43">
        <v>11900</v>
      </c>
      <c r="H269" s="37">
        <v>17.729863000000002</v>
      </c>
      <c r="I269" s="31"/>
      <c r="J269" s="31"/>
    </row>
    <row r="270" spans="1:10" s="32" customFormat="1" ht="41.25" customHeight="1" x14ac:dyDescent="0.2">
      <c r="A270" s="27">
        <v>93</v>
      </c>
      <c r="B270" s="34" t="s">
        <v>361</v>
      </c>
      <c r="C270" s="111" t="s">
        <v>362</v>
      </c>
      <c r="D270" s="111" t="s">
        <v>214</v>
      </c>
      <c r="E270" s="101" t="s">
        <v>23</v>
      </c>
      <c r="F270" s="35">
        <v>1.421</v>
      </c>
      <c r="G270" s="43">
        <v>13474</v>
      </c>
      <c r="H270" s="37">
        <v>17.006654999999999</v>
      </c>
      <c r="I270" s="31"/>
      <c r="J270" s="31"/>
    </row>
    <row r="271" spans="1:10" s="32" customFormat="1" ht="41.25" customHeight="1" x14ac:dyDescent="0.2">
      <c r="A271" s="27">
        <v>94</v>
      </c>
      <c r="B271" s="34" t="s">
        <v>363</v>
      </c>
      <c r="C271" s="111" t="s">
        <v>363</v>
      </c>
      <c r="D271" s="111" t="s">
        <v>214</v>
      </c>
      <c r="E271" s="101" t="s">
        <v>23</v>
      </c>
      <c r="F271" s="35">
        <v>0.59399999999999997</v>
      </c>
      <c r="G271" s="43">
        <v>4752</v>
      </c>
      <c r="H271" s="37">
        <v>7.1289999999999996</v>
      </c>
      <c r="I271" s="31"/>
      <c r="J271" s="31"/>
    </row>
    <row r="272" spans="1:10" s="32" customFormat="1" ht="31.5" customHeight="1" x14ac:dyDescent="0.2">
      <c r="A272" s="27">
        <v>95</v>
      </c>
      <c r="B272" s="34" t="s">
        <v>364</v>
      </c>
      <c r="C272" s="111" t="s">
        <v>364</v>
      </c>
      <c r="D272" s="111" t="s">
        <v>214</v>
      </c>
      <c r="E272" s="101" t="s">
        <v>23</v>
      </c>
      <c r="F272" s="35">
        <v>0.94</v>
      </c>
      <c r="G272" s="43">
        <v>6160</v>
      </c>
      <c r="H272" s="37">
        <v>6.0209830000000002</v>
      </c>
      <c r="I272" s="31"/>
      <c r="J272" s="31"/>
    </row>
    <row r="273" spans="1:10" s="32" customFormat="1" ht="41.25" customHeight="1" x14ac:dyDescent="0.2">
      <c r="A273" s="27">
        <v>96</v>
      </c>
      <c r="B273" s="34" t="s">
        <v>365</v>
      </c>
      <c r="C273" s="111" t="s">
        <v>365</v>
      </c>
      <c r="D273" s="111" t="s">
        <v>214</v>
      </c>
      <c r="E273" s="101" t="s">
        <v>23</v>
      </c>
      <c r="F273" s="35">
        <v>0.48199999999999998</v>
      </c>
      <c r="G273" s="43">
        <v>4975</v>
      </c>
      <c r="H273" s="37">
        <v>5.3077490000000003</v>
      </c>
      <c r="I273" s="31"/>
      <c r="J273" s="31"/>
    </row>
    <row r="274" spans="1:10" s="32" customFormat="1" ht="35.25" customHeight="1" x14ac:dyDescent="0.2">
      <c r="A274" s="27">
        <v>97</v>
      </c>
      <c r="B274" s="34" t="s">
        <v>366</v>
      </c>
      <c r="C274" s="111" t="s">
        <v>366</v>
      </c>
      <c r="D274" s="111" t="s">
        <v>214</v>
      </c>
      <c r="E274" s="101" t="s">
        <v>23</v>
      </c>
      <c r="F274" s="35">
        <v>0.82</v>
      </c>
      <c r="G274" s="43">
        <v>8985</v>
      </c>
      <c r="H274" s="37">
        <v>7.881958</v>
      </c>
      <c r="I274" s="31"/>
      <c r="J274" s="31"/>
    </row>
    <row r="275" spans="1:10" s="32" customFormat="1" ht="41.25" customHeight="1" x14ac:dyDescent="0.2">
      <c r="A275" s="27">
        <v>98</v>
      </c>
      <c r="B275" s="34" t="s">
        <v>367</v>
      </c>
      <c r="C275" s="111" t="s">
        <v>367</v>
      </c>
      <c r="D275" s="111" t="s">
        <v>214</v>
      </c>
      <c r="E275" s="101" t="s">
        <v>23</v>
      </c>
      <c r="F275" s="35">
        <v>0.35799999999999998</v>
      </c>
      <c r="G275" s="43">
        <v>3461</v>
      </c>
      <c r="H275" s="37">
        <v>3.0345240000000002</v>
      </c>
      <c r="I275" s="31"/>
      <c r="J275" s="31"/>
    </row>
    <row r="276" spans="1:10" s="32" customFormat="1" ht="41.25" customHeight="1" x14ac:dyDescent="0.2">
      <c r="A276" s="27">
        <v>99</v>
      </c>
      <c r="B276" s="34" t="s">
        <v>368</v>
      </c>
      <c r="C276" s="136" t="s">
        <v>368</v>
      </c>
      <c r="D276" s="136" t="s">
        <v>214</v>
      </c>
      <c r="E276" s="137" t="s">
        <v>23</v>
      </c>
      <c r="F276" s="35">
        <v>1.04</v>
      </c>
      <c r="G276" s="43">
        <v>7574</v>
      </c>
      <c r="H276" s="37">
        <v>11.010865000000001</v>
      </c>
      <c r="I276" s="31"/>
      <c r="J276" s="31"/>
    </row>
    <row r="277" spans="1:10" s="32" customFormat="1" ht="41.25" customHeight="1" x14ac:dyDescent="0.2">
      <c r="A277" s="27">
        <v>100</v>
      </c>
      <c r="B277" s="34" t="s">
        <v>369</v>
      </c>
      <c r="C277" s="111" t="s">
        <v>369</v>
      </c>
      <c r="D277" s="111" t="s">
        <v>214</v>
      </c>
      <c r="E277" s="101" t="s">
        <v>23</v>
      </c>
      <c r="F277" s="35">
        <v>1.2050000000000001</v>
      </c>
      <c r="G277" s="43">
        <v>8612</v>
      </c>
      <c r="H277" s="37">
        <v>11.198301000000001</v>
      </c>
      <c r="I277" s="31"/>
      <c r="J277" s="31"/>
    </row>
    <row r="278" spans="1:10" s="32" customFormat="1" ht="41.25" customHeight="1" x14ac:dyDescent="0.2">
      <c r="A278" s="27">
        <v>101</v>
      </c>
      <c r="B278" s="34" t="s">
        <v>370</v>
      </c>
      <c r="C278" s="111" t="s">
        <v>370</v>
      </c>
      <c r="D278" s="111" t="s">
        <v>214</v>
      </c>
      <c r="E278" s="101" t="s">
        <v>23</v>
      </c>
      <c r="F278" s="35">
        <v>0.34499999999999997</v>
      </c>
      <c r="G278" s="43">
        <v>3796</v>
      </c>
      <c r="H278" s="37">
        <v>3.4760810000000002</v>
      </c>
      <c r="I278" s="31"/>
      <c r="J278" s="31"/>
    </row>
    <row r="279" spans="1:10" s="32" customFormat="1" ht="57" customHeight="1" x14ac:dyDescent="0.2">
      <c r="A279" s="27">
        <v>102</v>
      </c>
      <c r="B279" s="34" t="s">
        <v>371</v>
      </c>
      <c r="C279" s="111" t="s">
        <v>372</v>
      </c>
      <c r="D279" s="111" t="s">
        <v>214</v>
      </c>
      <c r="E279" s="101" t="s">
        <v>23</v>
      </c>
      <c r="F279" s="35">
        <v>0.6</v>
      </c>
      <c r="G279" s="43">
        <v>3600</v>
      </c>
      <c r="H279" s="37">
        <v>4.1326890000000001</v>
      </c>
      <c r="I279" s="31"/>
      <c r="J279" s="31"/>
    </row>
    <row r="280" spans="1:10" s="32" customFormat="1" ht="41.25" customHeight="1" x14ac:dyDescent="0.2">
      <c r="A280" s="27">
        <v>103</v>
      </c>
      <c r="B280" s="34" t="s">
        <v>373</v>
      </c>
      <c r="C280" s="111" t="s">
        <v>373</v>
      </c>
      <c r="D280" s="111" t="s">
        <v>214</v>
      </c>
      <c r="E280" s="101" t="s">
        <v>23</v>
      </c>
      <c r="F280" s="35">
        <v>0.36499999999999999</v>
      </c>
      <c r="G280" s="43">
        <v>2190</v>
      </c>
      <c r="H280" s="37">
        <v>2.9877549999999999</v>
      </c>
      <c r="I280" s="31"/>
      <c r="J280" s="31"/>
    </row>
    <row r="281" spans="1:10" s="32" customFormat="1" ht="53.25" customHeight="1" x14ac:dyDescent="0.2">
      <c r="A281" s="27">
        <v>104</v>
      </c>
      <c r="B281" s="34" t="s">
        <v>374</v>
      </c>
      <c r="C281" s="111" t="s">
        <v>374</v>
      </c>
      <c r="D281" s="111" t="s">
        <v>214</v>
      </c>
      <c r="E281" s="101" t="s">
        <v>23</v>
      </c>
      <c r="F281" s="35">
        <v>1.1599999999999999</v>
      </c>
      <c r="G281" s="43">
        <v>10284</v>
      </c>
      <c r="H281" s="37">
        <v>11.274658000000001</v>
      </c>
      <c r="I281" s="31"/>
      <c r="J281" s="31"/>
    </row>
    <row r="282" spans="1:10" s="32" customFormat="1" ht="84" customHeight="1" x14ac:dyDescent="0.2">
      <c r="A282" s="27">
        <v>105</v>
      </c>
      <c r="B282" s="34" t="s">
        <v>375</v>
      </c>
      <c r="C282" s="111" t="s">
        <v>375</v>
      </c>
      <c r="D282" s="111" t="s">
        <v>214</v>
      </c>
      <c r="E282" s="101" t="s">
        <v>23</v>
      </c>
      <c r="F282" s="35">
        <v>0.83799999999999997</v>
      </c>
      <c r="G282" s="43">
        <v>10025</v>
      </c>
      <c r="H282" s="37">
        <v>11.385</v>
      </c>
      <c r="I282" s="31"/>
      <c r="J282" s="31"/>
    </row>
    <row r="283" spans="1:10" s="32" customFormat="1" ht="82.5" customHeight="1" x14ac:dyDescent="0.2">
      <c r="A283" s="27">
        <v>106</v>
      </c>
      <c r="B283" s="34" t="s">
        <v>376</v>
      </c>
      <c r="C283" s="111" t="s">
        <v>376</v>
      </c>
      <c r="D283" s="111" t="s">
        <v>214</v>
      </c>
      <c r="E283" s="101" t="s">
        <v>23</v>
      </c>
      <c r="F283" s="35">
        <v>2.06</v>
      </c>
      <c r="G283" s="43">
        <v>26391</v>
      </c>
      <c r="H283" s="37">
        <v>25.823893999999999</v>
      </c>
      <c r="I283" s="31"/>
      <c r="J283" s="31"/>
    </row>
    <row r="284" spans="1:10" s="32" customFormat="1" ht="66.75" customHeight="1" x14ac:dyDescent="0.2">
      <c r="A284" s="27">
        <v>107</v>
      </c>
      <c r="B284" s="34" t="s">
        <v>377</v>
      </c>
      <c r="C284" s="111" t="s">
        <v>377</v>
      </c>
      <c r="D284" s="111" t="s">
        <v>214</v>
      </c>
      <c r="E284" s="101" t="s">
        <v>23</v>
      </c>
      <c r="F284" s="35">
        <v>1.19</v>
      </c>
      <c r="G284" s="43">
        <v>8960</v>
      </c>
      <c r="H284" s="37">
        <v>12.016</v>
      </c>
      <c r="I284" s="31"/>
      <c r="J284" s="31"/>
    </row>
    <row r="285" spans="1:10" s="32" customFormat="1" ht="41.25" customHeight="1" x14ac:dyDescent="0.2">
      <c r="A285" s="27">
        <v>108</v>
      </c>
      <c r="B285" s="34" t="s">
        <v>378</v>
      </c>
      <c r="C285" s="111" t="s">
        <v>379</v>
      </c>
      <c r="D285" s="111" t="s">
        <v>214</v>
      </c>
      <c r="E285" s="101" t="s">
        <v>23</v>
      </c>
      <c r="F285" s="35">
        <v>0.36799999999999999</v>
      </c>
      <c r="G285" s="43">
        <v>1840</v>
      </c>
      <c r="H285" s="37">
        <v>2.5926900000000002</v>
      </c>
      <c r="I285" s="31"/>
      <c r="J285" s="31"/>
    </row>
    <row r="286" spans="1:10" s="32" customFormat="1" ht="41.25" customHeight="1" x14ac:dyDescent="0.2">
      <c r="A286" s="27">
        <v>109</v>
      </c>
      <c r="B286" s="34" t="s">
        <v>380</v>
      </c>
      <c r="C286" s="111" t="s">
        <v>380</v>
      </c>
      <c r="D286" s="111" t="s">
        <v>214</v>
      </c>
      <c r="E286" s="101" t="s">
        <v>23</v>
      </c>
      <c r="F286" s="35">
        <v>0.26500000000000001</v>
      </c>
      <c r="G286" s="43">
        <v>2500</v>
      </c>
      <c r="H286" s="37">
        <v>2.9886210000000002</v>
      </c>
      <c r="I286" s="31"/>
      <c r="J286" s="31"/>
    </row>
    <row r="287" spans="1:10" s="32" customFormat="1" ht="56.25" customHeight="1" x14ac:dyDescent="0.2">
      <c r="A287" s="27">
        <v>110</v>
      </c>
      <c r="B287" s="34" t="s">
        <v>381</v>
      </c>
      <c r="C287" s="111" t="s">
        <v>382</v>
      </c>
      <c r="D287" s="111" t="s">
        <v>214</v>
      </c>
      <c r="E287" s="101" t="s">
        <v>23</v>
      </c>
      <c r="F287" s="35">
        <v>0.27100000000000002</v>
      </c>
      <c r="G287" s="43">
        <v>2120</v>
      </c>
      <c r="H287" s="37">
        <v>2.6258349999999999</v>
      </c>
      <c r="I287" s="31"/>
      <c r="J287" s="31"/>
    </row>
    <row r="288" spans="1:10" s="32" customFormat="1" ht="15.75" hidden="1" x14ac:dyDescent="0.2">
      <c r="A288" s="49">
        <v>932</v>
      </c>
      <c r="B288" s="50" t="s">
        <v>383</v>
      </c>
      <c r="C288" s="111"/>
      <c r="D288" s="27"/>
      <c r="E288" s="27"/>
      <c r="F288" s="27"/>
      <c r="G288" s="29"/>
      <c r="H288" s="41"/>
    </row>
    <row r="289" spans="1:8" s="32" customFormat="1" ht="15.75" hidden="1" x14ac:dyDescent="0.2">
      <c r="A289" s="49">
        <v>933</v>
      </c>
      <c r="B289" s="50" t="s">
        <v>384</v>
      </c>
      <c r="C289" s="111"/>
      <c r="D289" s="27"/>
      <c r="E289" s="27"/>
      <c r="F289" s="27"/>
      <c r="G289" s="29"/>
      <c r="H289" s="41"/>
    </row>
    <row r="290" spans="1:8" s="32" customFormat="1" ht="15.75" hidden="1" x14ac:dyDescent="0.2">
      <c r="A290" s="49">
        <v>934</v>
      </c>
      <c r="B290" s="50" t="s">
        <v>385</v>
      </c>
      <c r="C290" s="111"/>
      <c r="D290" s="27"/>
      <c r="E290" s="27"/>
      <c r="F290" s="27"/>
      <c r="G290" s="29"/>
      <c r="H290" s="41"/>
    </row>
    <row r="291" spans="1:8" s="32" customFormat="1" ht="15.75" hidden="1" x14ac:dyDescent="0.2">
      <c r="A291" s="49">
        <v>935</v>
      </c>
      <c r="B291" s="50" t="s">
        <v>386</v>
      </c>
      <c r="C291" s="111"/>
      <c r="D291" s="27"/>
      <c r="E291" s="27"/>
      <c r="F291" s="27"/>
      <c r="G291" s="29"/>
      <c r="H291" s="41"/>
    </row>
    <row r="292" spans="1:8" s="32" customFormat="1" ht="15.75" hidden="1" x14ac:dyDescent="0.2">
      <c r="A292" s="49">
        <v>936</v>
      </c>
      <c r="B292" s="50" t="s">
        <v>387</v>
      </c>
      <c r="C292" s="111"/>
      <c r="D292" s="27"/>
      <c r="E292" s="27"/>
      <c r="F292" s="27"/>
      <c r="G292" s="29"/>
      <c r="H292" s="41"/>
    </row>
    <row r="293" spans="1:8" s="32" customFormat="1" ht="15.75" hidden="1" x14ac:dyDescent="0.2">
      <c r="A293" s="49">
        <v>937</v>
      </c>
      <c r="B293" s="50" t="s">
        <v>388</v>
      </c>
      <c r="C293" s="111"/>
      <c r="D293" s="27"/>
      <c r="E293" s="27"/>
      <c r="F293" s="27"/>
      <c r="G293" s="29"/>
      <c r="H293" s="41"/>
    </row>
    <row r="294" spans="1:8" s="32" customFormat="1" ht="15.75" hidden="1" x14ac:dyDescent="0.2">
      <c r="A294" s="49">
        <v>938</v>
      </c>
      <c r="B294" s="50" t="s">
        <v>389</v>
      </c>
      <c r="C294" s="111"/>
      <c r="D294" s="27"/>
      <c r="E294" s="27"/>
      <c r="F294" s="27"/>
      <c r="G294" s="29"/>
      <c r="H294" s="41"/>
    </row>
    <row r="295" spans="1:8" s="32" customFormat="1" ht="15.75" hidden="1" x14ac:dyDescent="0.2">
      <c r="A295" s="49">
        <v>939</v>
      </c>
      <c r="B295" s="50" t="s">
        <v>390</v>
      </c>
      <c r="C295" s="111"/>
      <c r="D295" s="27"/>
      <c r="E295" s="27"/>
      <c r="F295" s="27"/>
      <c r="G295" s="29"/>
      <c r="H295" s="41"/>
    </row>
    <row r="296" spans="1:8" s="32" customFormat="1" ht="15.75" hidden="1" x14ac:dyDescent="0.2">
      <c r="A296" s="49">
        <v>940</v>
      </c>
      <c r="B296" s="50" t="s">
        <v>391</v>
      </c>
      <c r="C296" s="111"/>
      <c r="D296" s="27"/>
      <c r="E296" s="27"/>
      <c r="F296" s="27"/>
      <c r="G296" s="29"/>
      <c r="H296" s="41"/>
    </row>
    <row r="297" spans="1:8" s="32" customFormat="1" ht="15.75" hidden="1" x14ac:dyDescent="0.2">
      <c r="A297" s="49">
        <v>941</v>
      </c>
      <c r="B297" s="50" t="s">
        <v>392</v>
      </c>
      <c r="C297" s="111"/>
      <c r="D297" s="27"/>
      <c r="E297" s="27"/>
      <c r="F297" s="27"/>
      <c r="G297" s="29"/>
      <c r="H297" s="41"/>
    </row>
    <row r="298" spans="1:8" s="32" customFormat="1" ht="15.75" hidden="1" x14ac:dyDescent="0.2">
      <c r="A298" s="49">
        <v>942</v>
      </c>
      <c r="B298" s="50" t="s">
        <v>393</v>
      </c>
      <c r="C298" s="111"/>
      <c r="D298" s="27"/>
      <c r="E298" s="27"/>
      <c r="F298" s="27"/>
      <c r="G298" s="29"/>
      <c r="H298" s="41"/>
    </row>
    <row r="299" spans="1:8" s="32" customFormat="1" ht="15.75" hidden="1" x14ac:dyDescent="0.2">
      <c r="A299" s="49">
        <v>943</v>
      </c>
      <c r="B299" s="50" t="s">
        <v>394</v>
      </c>
      <c r="C299" s="111"/>
      <c r="D299" s="27"/>
      <c r="E299" s="27"/>
      <c r="F299" s="27"/>
      <c r="G299" s="29"/>
      <c r="H299" s="41"/>
    </row>
    <row r="300" spans="1:8" s="32" customFormat="1" ht="15.75" hidden="1" x14ac:dyDescent="0.2">
      <c r="A300" s="49">
        <v>944</v>
      </c>
      <c r="B300" s="50" t="s">
        <v>395</v>
      </c>
      <c r="C300" s="111"/>
      <c r="D300" s="27"/>
      <c r="E300" s="27"/>
      <c r="F300" s="27"/>
      <c r="G300" s="29"/>
      <c r="H300" s="41"/>
    </row>
    <row r="301" spans="1:8" s="32" customFormat="1" ht="15.75" hidden="1" x14ac:dyDescent="0.2">
      <c r="A301" s="49">
        <v>945</v>
      </c>
      <c r="B301" s="50" t="s">
        <v>396</v>
      </c>
      <c r="C301" s="111"/>
      <c r="D301" s="27"/>
      <c r="E301" s="27"/>
      <c r="F301" s="27"/>
      <c r="G301" s="29"/>
      <c r="H301" s="41"/>
    </row>
    <row r="302" spans="1:8" s="32" customFormat="1" ht="15.75" hidden="1" x14ac:dyDescent="0.2">
      <c r="A302" s="49">
        <v>946</v>
      </c>
      <c r="B302" s="50" t="s">
        <v>397</v>
      </c>
      <c r="C302" s="111"/>
      <c r="D302" s="27"/>
      <c r="E302" s="27"/>
      <c r="F302" s="27"/>
      <c r="G302" s="29"/>
      <c r="H302" s="41"/>
    </row>
    <row r="303" spans="1:8" s="32" customFormat="1" ht="15.75" hidden="1" x14ac:dyDescent="0.2">
      <c r="A303" s="49">
        <v>947</v>
      </c>
      <c r="B303" s="50" t="s">
        <v>398</v>
      </c>
      <c r="C303" s="111"/>
      <c r="D303" s="27"/>
      <c r="E303" s="27"/>
      <c r="F303" s="27"/>
      <c r="G303" s="29"/>
      <c r="H303" s="41"/>
    </row>
    <row r="304" spans="1:8" s="32" customFormat="1" ht="15.75" hidden="1" x14ac:dyDescent="0.2">
      <c r="A304" s="49">
        <v>948</v>
      </c>
      <c r="B304" s="50" t="s">
        <v>399</v>
      </c>
      <c r="C304" s="111"/>
      <c r="D304" s="27"/>
      <c r="E304" s="27"/>
      <c r="F304" s="27"/>
      <c r="G304" s="29"/>
      <c r="H304" s="41"/>
    </row>
    <row r="305" spans="1:8" s="32" customFormat="1" ht="15.75" hidden="1" x14ac:dyDescent="0.2">
      <c r="A305" s="49">
        <v>949</v>
      </c>
      <c r="B305" s="50" t="s">
        <v>400</v>
      </c>
      <c r="C305" s="111"/>
      <c r="D305" s="27"/>
      <c r="E305" s="27"/>
      <c r="F305" s="27"/>
      <c r="G305" s="29"/>
      <c r="H305" s="41"/>
    </row>
    <row r="306" spans="1:8" s="32" customFormat="1" ht="15.75" hidden="1" x14ac:dyDescent="0.2">
      <c r="A306" s="49">
        <v>950</v>
      </c>
      <c r="B306" s="50" t="s">
        <v>401</v>
      </c>
      <c r="C306" s="111"/>
      <c r="D306" s="27"/>
      <c r="E306" s="27"/>
      <c r="F306" s="27"/>
      <c r="G306" s="29"/>
      <c r="H306" s="41"/>
    </row>
    <row r="307" spans="1:8" s="32" customFormat="1" ht="15.75" hidden="1" x14ac:dyDescent="0.2">
      <c r="A307" s="49">
        <v>951</v>
      </c>
      <c r="B307" s="50" t="s">
        <v>402</v>
      </c>
      <c r="C307" s="111"/>
      <c r="D307" s="27"/>
      <c r="E307" s="27"/>
      <c r="F307" s="27"/>
      <c r="G307" s="29"/>
      <c r="H307" s="41"/>
    </row>
    <row r="308" spans="1:8" s="32" customFormat="1" ht="31.5" hidden="1" x14ac:dyDescent="0.2">
      <c r="A308" s="49">
        <v>952</v>
      </c>
      <c r="B308" s="50" t="s">
        <v>403</v>
      </c>
      <c r="C308" s="111"/>
      <c r="D308" s="27"/>
      <c r="E308" s="27"/>
      <c r="F308" s="27"/>
      <c r="G308" s="29"/>
      <c r="H308" s="41"/>
    </row>
    <row r="309" spans="1:8" s="32" customFormat="1" ht="15.75" hidden="1" x14ac:dyDescent="0.2">
      <c r="A309" s="49">
        <v>953</v>
      </c>
      <c r="B309" s="50" t="s">
        <v>404</v>
      </c>
      <c r="C309" s="111"/>
      <c r="D309" s="27"/>
      <c r="E309" s="27"/>
      <c r="F309" s="27"/>
      <c r="G309" s="29"/>
      <c r="H309" s="41"/>
    </row>
    <row r="310" spans="1:8" s="32" customFormat="1" ht="15.75" hidden="1" x14ac:dyDescent="0.2">
      <c r="A310" s="49">
        <v>954</v>
      </c>
      <c r="B310" s="50" t="s">
        <v>405</v>
      </c>
      <c r="C310" s="111"/>
      <c r="D310" s="27"/>
      <c r="E310" s="27"/>
      <c r="F310" s="27"/>
      <c r="G310" s="29"/>
      <c r="H310" s="41"/>
    </row>
    <row r="311" spans="1:8" s="32" customFormat="1" ht="15.75" hidden="1" x14ac:dyDescent="0.2">
      <c r="A311" s="49">
        <v>955</v>
      </c>
      <c r="B311" s="50" t="s">
        <v>406</v>
      </c>
      <c r="C311" s="111"/>
      <c r="D311" s="27"/>
      <c r="E311" s="27"/>
      <c r="F311" s="27"/>
      <c r="G311" s="29"/>
      <c r="H311" s="41"/>
    </row>
    <row r="312" spans="1:8" s="32" customFormat="1" ht="15.75" hidden="1" x14ac:dyDescent="0.2">
      <c r="A312" s="49">
        <v>956</v>
      </c>
      <c r="B312" s="50" t="s">
        <v>407</v>
      </c>
      <c r="C312" s="111"/>
      <c r="D312" s="27"/>
      <c r="E312" s="27"/>
      <c r="F312" s="27"/>
      <c r="G312" s="29"/>
      <c r="H312" s="41"/>
    </row>
    <row r="313" spans="1:8" s="32" customFormat="1" ht="15.75" hidden="1" x14ac:dyDescent="0.2">
      <c r="A313" s="49">
        <v>957</v>
      </c>
      <c r="B313" s="50" t="s">
        <v>408</v>
      </c>
      <c r="C313" s="111"/>
      <c r="D313" s="27"/>
      <c r="E313" s="27"/>
      <c r="F313" s="27"/>
      <c r="G313" s="29"/>
      <c r="H313" s="41"/>
    </row>
    <row r="314" spans="1:8" s="32" customFormat="1" ht="15.75" hidden="1" x14ac:dyDescent="0.2">
      <c r="A314" s="49">
        <v>958</v>
      </c>
      <c r="B314" s="50" t="s">
        <v>409</v>
      </c>
      <c r="C314" s="111"/>
      <c r="D314" s="27"/>
      <c r="E314" s="27"/>
      <c r="F314" s="27"/>
      <c r="G314" s="29"/>
      <c r="H314" s="41"/>
    </row>
    <row r="315" spans="1:8" s="32" customFormat="1" ht="15.75" hidden="1" x14ac:dyDescent="0.2">
      <c r="A315" s="49">
        <v>959</v>
      </c>
      <c r="B315" s="50" t="s">
        <v>410</v>
      </c>
      <c r="C315" s="111"/>
      <c r="D315" s="27"/>
      <c r="E315" s="27"/>
      <c r="F315" s="27"/>
      <c r="G315" s="29"/>
      <c r="H315" s="41"/>
    </row>
    <row r="316" spans="1:8" s="32" customFormat="1" ht="15.75" hidden="1" x14ac:dyDescent="0.2">
      <c r="A316" s="49">
        <v>960</v>
      </c>
      <c r="B316" s="50" t="s">
        <v>411</v>
      </c>
      <c r="C316" s="111"/>
      <c r="D316" s="27"/>
      <c r="E316" s="27"/>
      <c r="F316" s="27"/>
      <c r="G316" s="29"/>
      <c r="H316" s="41"/>
    </row>
    <row r="317" spans="1:8" s="32" customFormat="1" ht="15.75" hidden="1" x14ac:dyDescent="0.2">
      <c r="A317" s="49">
        <v>961</v>
      </c>
      <c r="B317" s="50" t="s">
        <v>412</v>
      </c>
      <c r="C317" s="111"/>
      <c r="D317" s="27"/>
      <c r="E317" s="27"/>
      <c r="F317" s="27"/>
      <c r="G317" s="29"/>
      <c r="H317" s="41"/>
    </row>
    <row r="318" spans="1:8" s="32" customFormat="1" ht="15.75" hidden="1" x14ac:dyDescent="0.2">
      <c r="A318" s="49">
        <v>962</v>
      </c>
      <c r="B318" s="50" t="s">
        <v>413</v>
      </c>
      <c r="C318" s="111"/>
      <c r="D318" s="27"/>
      <c r="E318" s="27"/>
      <c r="F318" s="27"/>
      <c r="G318" s="29"/>
      <c r="H318" s="41"/>
    </row>
    <row r="319" spans="1:8" s="32" customFormat="1" ht="15.75" hidden="1" x14ac:dyDescent="0.2">
      <c r="A319" s="49">
        <v>963</v>
      </c>
      <c r="B319" s="50" t="s">
        <v>414</v>
      </c>
      <c r="C319" s="111"/>
      <c r="D319" s="27"/>
      <c r="G319" s="51"/>
      <c r="H319" s="86"/>
    </row>
    <row r="320" spans="1:8" s="55" customFormat="1" ht="15.75" hidden="1" collapsed="1" x14ac:dyDescent="0.2">
      <c r="A320" s="52"/>
      <c r="B320" s="53"/>
      <c r="C320" s="111"/>
      <c r="D320" s="27"/>
      <c r="E320" s="37"/>
      <c r="F320" s="37"/>
      <c r="G320" s="29"/>
      <c r="H320" s="54">
        <f>SUM(H166:H319)</f>
        <v>1597.5688730000002</v>
      </c>
    </row>
    <row r="321" spans="1:8" s="32" customFormat="1" ht="31.5" hidden="1" x14ac:dyDescent="0.2">
      <c r="A321" s="27">
        <v>964</v>
      </c>
      <c r="B321" s="34" t="s">
        <v>415</v>
      </c>
      <c r="C321" s="111"/>
      <c r="D321" s="27"/>
      <c r="E321" s="27"/>
      <c r="F321" s="27"/>
      <c r="G321" s="29"/>
      <c r="H321" s="41"/>
    </row>
    <row r="322" spans="1:8" s="32" customFormat="1" ht="31.5" hidden="1" x14ac:dyDescent="0.2">
      <c r="A322" s="27">
        <v>965</v>
      </c>
      <c r="B322" s="34" t="s">
        <v>416</v>
      </c>
      <c r="C322" s="111"/>
      <c r="D322" s="27"/>
      <c r="E322" s="27"/>
      <c r="F322" s="27"/>
      <c r="G322" s="29"/>
      <c r="H322" s="41"/>
    </row>
    <row r="323" spans="1:8" s="32" customFormat="1" ht="31.5" hidden="1" x14ac:dyDescent="0.2">
      <c r="A323" s="27">
        <v>966</v>
      </c>
      <c r="B323" s="34" t="s">
        <v>417</v>
      </c>
      <c r="C323" s="111"/>
      <c r="D323" s="27"/>
      <c r="E323" s="27"/>
      <c r="F323" s="27"/>
      <c r="G323" s="29"/>
      <c r="H323" s="41"/>
    </row>
    <row r="324" spans="1:8" s="32" customFormat="1" ht="31.5" hidden="1" x14ac:dyDescent="0.2">
      <c r="A324" s="27">
        <v>967</v>
      </c>
      <c r="B324" s="34" t="s">
        <v>418</v>
      </c>
      <c r="C324" s="111"/>
      <c r="D324" s="27"/>
      <c r="E324" s="27"/>
      <c r="F324" s="27"/>
      <c r="G324" s="29"/>
      <c r="H324" s="41"/>
    </row>
    <row r="325" spans="1:8" s="32" customFormat="1" ht="31.5" hidden="1" x14ac:dyDescent="0.2">
      <c r="A325" s="27">
        <v>968</v>
      </c>
      <c r="B325" s="34" t="s">
        <v>419</v>
      </c>
      <c r="C325" s="111"/>
      <c r="D325" s="27"/>
      <c r="E325" s="27"/>
      <c r="F325" s="27"/>
      <c r="G325" s="29"/>
      <c r="H325" s="41"/>
    </row>
    <row r="326" spans="1:8" s="32" customFormat="1" ht="31.5" hidden="1" x14ac:dyDescent="0.2">
      <c r="A326" s="27">
        <v>969</v>
      </c>
      <c r="B326" s="34" t="s">
        <v>420</v>
      </c>
      <c r="C326" s="111"/>
      <c r="D326" s="27"/>
      <c r="E326" s="27"/>
      <c r="F326" s="27"/>
      <c r="G326" s="29"/>
      <c r="H326" s="41"/>
    </row>
    <row r="327" spans="1:8" s="32" customFormat="1" ht="31.5" hidden="1" x14ac:dyDescent="0.2">
      <c r="A327" s="27">
        <v>970</v>
      </c>
      <c r="B327" s="34" t="s">
        <v>421</v>
      </c>
      <c r="C327" s="111"/>
      <c r="D327" s="27"/>
      <c r="E327" s="27"/>
      <c r="F327" s="27"/>
      <c r="G327" s="29"/>
      <c r="H327" s="41"/>
    </row>
    <row r="328" spans="1:8" s="32" customFormat="1" ht="31.5" hidden="1" x14ac:dyDescent="0.2">
      <c r="A328" s="27">
        <v>971</v>
      </c>
      <c r="B328" s="34" t="s">
        <v>422</v>
      </c>
      <c r="C328" s="111"/>
      <c r="D328" s="27"/>
      <c r="E328" s="27"/>
      <c r="F328" s="27"/>
      <c r="G328" s="29"/>
      <c r="H328" s="41"/>
    </row>
    <row r="329" spans="1:8" s="32" customFormat="1" ht="31.5" hidden="1" x14ac:dyDescent="0.2">
      <c r="A329" s="27">
        <v>972</v>
      </c>
      <c r="B329" s="34" t="s">
        <v>423</v>
      </c>
      <c r="C329" s="111"/>
      <c r="D329" s="27"/>
      <c r="E329" s="27"/>
      <c r="F329" s="27"/>
      <c r="G329" s="29"/>
      <c r="H329" s="41"/>
    </row>
    <row r="330" spans="1:8" s="32" customFormat="1" ht="31.5" hidden="1" x14ac:dyDescent="0.2">
      <c r="A330" s="27">
        <v>973</v>
      </c>
      <c r="B330" s="34" t="s">
        <v>424</v>
      </c>
      <c r="C330" s="111"/>
      <c r="D330" s="27"/>
      <c r="E330" s="27"/>
      <c r="F330" s="27"/>
      <c r="G330" s="29"/>
      <c r="H330" s="41"/>
    </row>
    <row r="331" spans="1:8" s="32" customFormat="1" ht="31.5" hidden="1" x14ac:dyDescent="0.2">
      <c r="A331" s="27">
        <v>974</v>
      </c>
      <c r="B331" s="34" t="s">
        <v>425</v>
      </c>
      <c r="C331" s="111"/>
      <c r="D331" s="27"/>
      <c r="E331" s="27"/>
      <c r="F331" s="27"/>
      <c r="G331" s="29"/>
      <c r="H331" s="41"/>
    </row>
    <row r="332" spans="1:8" s="32" customFormat="1" ht="31.5" hidden="1" x14ac:dyDescent="0.2">
      <c r="A332" s="27">
        <v>975</v>
      </c>
      <c r="B332" s="34" t="s">
        <v>426</v>
      </c>
      <c r="C332" s="111"/>
      <c r="D332" s="27"/>
      <c r="E332" s="27"/>
      <c r="F332" s="27"/>
      <c r="G332" s="29"/>
      <c r="H332" s="41"/>
    </row>
    <row r="333" spans="1:8" s="32" customFormat="1" ht="31.5" hidden="1" x14ac:dyDescent="0.2">
      <c r="A333" s="27">
        <v>976</v>
      </c>
      <c r="B333" s="34" t="s">
        <v>427</v>
      </c>
      <c r="C333" s="111"/>
      <c r="D333" s="27"/>
      <c r="E333" s="27"/>
      <c r="F333" s="27"/>
      <c r="G333" s="29"/>
      <c r="H333" s="41"/>
    </row>
    <row r="334" spans="1:8" s="32" customFormat="1" ht="31.5" hidden="1" x14ac:dyDescent="0.2">
      <c r="A334" s="27">
        <v>977</v>
      </c>
      <c r="B334" s="34" t="s">
        <v>428</v>
      </c>
      <c r="C334" s="111"/>
      <c r="D334" s="27"/>
      <c r="E334" s="27"/>
      <c r="F334" s="27"/>
      <c r="G334" s="29"/>
      <c r="H334" s="41"/>
    </row>
    <row r="335" spans="1:8" s="32" customFormat="1" ht="31.5" hidden="1" x14ac:dyDescent="0.2">
      <c r="A335" s="27">
        <v>978</v>
      </c>
      <c r="B335" s="34" t="s">
        <v>429</v>
      </c>
      <c r="C335" s="111"/>
      <c r="D335" s="27"/>
      <c r="E335" s="27"/>
      <c r="F335" s="27"/>
      <c r="G335" s="29"/>
      <c r="H335" s="41"/>
    </row>
    <row r="336" spans="1:8" s="32" customFormat="1" ht="31.5" hidden="1" x14ac:dyDescent="0.2">
      <c r="A336" s="27">
        <v>979</v>
      </c>
      <c r="B336" s="34" t="s">
        <v>430</v>
      </c>
      <c r="C336" s="111"/>
      <c r="D336" s="27"/>
      <c r="E336" s="27"/>
      <c r="F336" s="27"/>
      <c r="G336" s="29"/>
      <c r="H336" s="41"/>
    </row>
    <row r="337" spans="1:8" s="32" customFormat="1" ht="31.5" hidden="1" x14ac:dyDescent="0.2">
      <c r="A337" s="27">
        <v>980</v>
      </c>
      <c r="B337" s="34" t="s">
        <v>431</v>
      </c>
      <c r="C337" s="111"/>
      <c r="D337" s="27"/>
      <c r="E337" s="27"/>
      <c r="F337" s="27"/>
      <c r="G337" s="29"/>
      <c r="H337" s="41"/>
    </row>
    <row r="338" spans="1:8" s="32" customFormat="1" ht="31.5" hidden="1" x14ac:dyDescent="0.2">
      <c r="A338" s="27">
        <v>981</v>
      </c>
      <c r="B338" s="34" t="s">
        <v>432</v>
      </c>
      <c r="C338" s="111"/>
      <c r="D338" s="27"/>
      <c r="E338" s="27"/>
      <c r="F338" s="27"/>
      <c r="G338" s="29"/>
      <c r="H338" s="41"/>
    </row>
    <row r="339" spans="1:8" s="32" customFormat="1" ht="31.5" hidden="1" x14ac:dyDescent="0.2">
      <c r="A339" s="27">
        <v>982</v>
      </c>
      <c r="B339" s="34" t="s">
        <v>433</v>
      </c>
      <c r="C339" s="111"/>
      <c r="D339" s="27"/>
      <c r="E339" s="27"/>
      <c r="F339" s="27"/>
      <c r="G339" s="29"/>
      <c r="H339" s="41"/>
    </row>
    <row r="340" spans="1:8" s="32" customFormat="1" ht="31.5" hidden="1" x14ac:dyDescent="0.2">
      <c r="A340" s="27">
        <v>983</v>
      </c>
      <c r="B340" s="34" t="s">
        <v>434</v>
      </c>
      <c r="C340" s="111"/>
      <c r="D340" s="27"/>
      <c r="E340" s="27"/>
      <c r="F340" s="27"/>
      <c r="G340" s="29"/>
      <c r="H340" s="41"/>
    </row>
    <row r="341" spans="1:8" s="32" customFormat="1" ht="31.5" hidden="1" x14ac:dyDescent="0.2">
      <c r="A341" s="27">
        <v>984</v>
      </c>
      <c r="B341" s="34" t="s">
        <v>435</v>
      </c>
      <c r="C341" s="111"/>
      <c r="D341" s="27"/>
      <c r="E341" s="27"/>
      <c r="F341" s="27"/>
      <c r="G341" s="29"/>
      <c r="H341" s="41"/>
    </row>
    <row r="342" spans="1:8" s="32" customFormat="1" ht="31.5" hidden="1" x14ac:dyDescent="0.2">
      <c r="A342" s="27">
        <v>985</v>
      </c>
      <c r="B342" s="34" t="s">
        <v>436</v>
      </c>
      <c r="C342" s="111"/>
      <c r="D342" s="27"/>
      <c r="E342" s="27"/>
      <c r="F342" s="27"/>
      <c r="G342" s="29"/>
      <c r="H342" s="41"/>
    </row>
    <row r="343" spans="1:8" s="32" customFormat="1" ht="31.5" hidden="1" x14ac:dyDescent="0.2">
      <c r="A343" s="27">
        <v>986</v>
      </c>
      <c r="B343" s="34" t="s">
        <v>437</v>
      </c>
      <c r="C343" s="111"/>
      <c r="D343" s="27"/>
      <c r="E343" s="27"/>
      <c r="F343" s="27"/>
      <c r="G343" s="29"/>
      <c r="H343" s="41"/>
    </row>
    <row r="344" spans="1:8" s="32" customFormat="1" ht="31.5" hidden="1" x14ac:dyDescent="0.2">
      <c r="A344" s="27">
        <v>987</v>
      </c>
      <c r="B344" s="34" t="s">
        <v>438</v>
      </c>
      <c r="C344" s="111"/>
      <c r="D344" s="27"/>
      <c r="E344" s="27"/>
      <c r="F344" s="27"/>
      <c r="G344" s="29"/>
      <c r="H344" s="41"/>
    </row>
    <row r="345" spans="1:8" s="32" customFormat="1" ht="31.5" hidden="1" x14ac:dyDescent="0.2">
      <c r="A345" s="27">
        <v>988</v>
      </c>
      <c r="B345" s="34" t="s">
        <v>439</v>
      </c>
      <c r="C345" s="111"/>
      <c r="D345" s="27"/>
      <c r="E345" s="27"/>
      <c r="F345" s="27"/>
      <c r="G345" s="29"/>
      <c r="H345" s="41"/>
    </row>
    <row r="346" spans="1:8" s="32" customFormat="1" ht="31.5" hidden="1" x14ac:dyDescent="0.2">
      <c r="A346" s="27">
        <v>989</v>
      </c>
      <c r="B346" s="34" t="s">
        <v>440</v>
      </c>
      <c r="C346" s="111"/>
      <c r="D346" s="27"/>
      <c r="E346" s="27"/>
      <c r="F346" s="27"/>
      <c r="G346" s="29"/>
      <c r="H346" s="41"/>
    </row>
    <row r="347" spans="1:8" s="32" customFormat="1" ht="31.5" hidden="1" x14ac:dyDescent="0.2">
      <c r="A347" s="27">
        <v>990</v>
      </c>
      <c r="B347" s="34" t="s">
        <v>441</v>
      </c>
      <c r="C347" s="111"/>
      <c r="D347" s="27"/>
      <c r="E347" s="27"/>
      <c r="F347" s="27"/>
      <c r="G347" s="29"/>
      <c r="H347" s="41"/>
    </row>
    <row r="348" spans="1:8" s="32" customFormat="1" ht="31.5" hidden="1" x14ac:dyDescent="0.2">
      <c r="A348" s="27">
        <v>991</v>
      </c>
      <c r="B348" s="34" t="s">
        <v>442</v>
      </c>
      <c r="C348" s="111"/>
      <c r="D348" s="27"/>
      <c r="E348" s="27"/>
      <c r="F348" s="27"/>
      <c r="G348" s="29"/>
      <c r="H348" s="41"/>
    </row>
    <row r="349" spans="1:8" s="32" customFormat="1" ht="15.75" hidden="1" x14ac:dyDescent="0.2">
      <c r="A349" s="27">
        <v>992</v>
      </c>
      <c r="B349" s="34" t="s">
        <v>443</v>
      </c>
      <c r="C349" s="111"/>
      <c r="D349" s="27"/>
      <c r="E349" s="27"/>
      <c r="F349" s="27"/>
      <c r="G349" s="29"/>
      <c r="H349" s="41"/>
    </row>
    <row r="350" spans="1:8" s="32" customFormat="1" ht="15.75" hidden="1" x14ac:dyDescent="0.2">
      <c r="A350" s="27">
        <v>993</v>
      </c>
      <c r="B350" s="34" t="s">
        <v>444</v>
      </c>
      <c r="C350" s="111"/>
      <c r="D350" s="27"/>
      <c r="E350" s="27"/>
      <c r="F350" s="27"/>
      <c r="G350" s="29"/>
      <c r="H350" s="41"/>
    </row>
    <row r="351" spans="1:8" s="32" customFormat="1" ht="36" hidden="1" customHeight="1" x14ac:dyDescent="0.2">
      <c r="A351" s="27">
        <v>994</v>
      </c>
      <c r="B351" s="34" t="s">
        <v>445</v>
      </c>
      <c r="C351" s="111"/>
      <c r="D351" s="27"/>
      <c r="E351" s="27"/>
      <c r="F351" s="27"/>
      <c r="G351" s="29"/>
      <c r="H351" s="41"/>
    </row>
    <row r="352" spans="1:8" s="32" customFormat="1" ht="31.5" hidden="1" x14ac:dyDescent="0.2">
      <c r="A352" s="27">
        <v>995</v>
      </c>
      <c r="B352" s="34" t="s">
        <v>446</v>
      </c>
      <c r="C352" s="111"/>
      <c r="D352" s="27"/>
      <c r="E352" s="27"/>
      <c r="F352" s="27"/>
      <c r="G352" s="29"/>
      <c r="H352" s="41"/>
    </row>
    <row r="353" spans="1:8" s="32" customFormat="1" ht="31.5" hidden="1" x14ac:dyDescent="0.2">
      <c r="A353" s="27">
        <v>996</v>
      </c>
      <c r="B353" s="34" t="s">
        <v>447</v>
      </c>
      <c r="C353" s="111"/>
      <c r="D353" s="27"/>
      <c r="E353" s="27"/>
      <c r="F353" s="27"/>
      <c r="G353" s="29"/>
      <c r="H353" s="41"/>
    </row>
    <row r="354" spans="1:8" s="32" customFormat="1" ht="31.5" hidden="1" x14ac:dyDescent="0.2">
      <c r="A354" s="27">
        <v>997</v>
      </c>
      <c r="B354" s="34" t="s">
        <v>448</v>
      </c>
      <c r="C354" s="111"/>
      <c r="D354" s="27"/>
      <c r="E354" s="27"/>
      <c r="F354" s="27"/>
      <c r="G354" s="29"/>
      <c r="H354" s="41"/>
    </row>
    <row r="355" spans="1:8" s="32" customFormat="1" ht="31.5" hidden="1" x14ac:dyDescent="0.2">
      <c r="A355" s="27">
        <v>998</v>
      </c>
      <c r="B355" s="34" t="s">
        <v>449</v>
      </c>
      <c r="C355" s="111"/>
      <c r="D355" s="27"/>
      <c r="E355" s="27"/>
      <c r="F355" s="27"/>
      <c r="G355" s="29"/>
      <c r="H355" s="41"/>
    </row>
    <row r="356" spans="1:8" s="32" customFormat="1" ht="31.5" hidden="1" x14ac:dyDescent="0.2">
      <c r="A356" s="27">
        <v>999</v>
      </c>
      <c r="B356" s="34" t="s">
        <v>450</v>
      </c>
      <c r="C356" s="111"/>
      <c r="D356" s="27"/>
      <c r="E356" s="27"/>
      <c r="F356" s="27"/>
      <c r="G356" s="29"/>
      <c r="H356" s="41"/>
    </row>
    <row r="357" spans="1:8" s="32" customFormat="1" ht="15.75" hidden="1" x14ac:dyDescent="0.2">
      <c r="A357" s="27">
        <v>1000</v>
      </c>
      <c r="B357" s="34" t="s">
        <v>451</v>
      </c>
      <c r="C357" s="111"/>
      <c r="D357" s="27"/>
      <c r="E357" s="27"/>
      <c r="F357" s="27"/>
      <c r="G357" s="29"/>
      <c r="H357" s="41"/>
    </row>
    <row r="358" spans="1:8" s="32" customFormat="1" ht="31.5" hidden="1" x14ac:dyDescent="0.2">
      <c r="A358" s="27">
        <v>1001</v>
      </c>
      <c r="B358" s="34" t="s">
        <v>452</v>
      </c>
      <c r="C358" s="111"/>
      <c r="D358" s="27"/>
      <c r="E358" s="27"/>
      <c r="F358" s="27"/>
      <c r="G358" s="29"/>
      <c r="H358" s="41"/>
    </row>
    <row r="359" spans="1:8" s="32" customFormat="1" ht="31.5" hidden="1" x14ac:dyDescent="0.2">
      <c r="A359" s="27">
        <v>1002</v>
      </c>
      <c r="B359" s="34" t="s">
        <v>453</v>
      </c>
      <c r="C359" s="111"/>
      <c r="D359" s="27"/>
      <c r="E359" s="27"/>
      <c r="F359" s="27"/>
      <c r="G359" s="29"/>
      <c r="H359" s="41"/>
    </row>
    <row r="360" spans="1:8" s="32" customFormat="1" ht="31.5" hidden="1" x14ac:dyDescent="0.2">
      <c r="A360" s="27">
        <v>1003</v>
      </c>
      <c r="B360" s="34" t="s">
        <v>454</v>
      </c>
      <c r="C360" s="111"/>
      <c r="D360" s="27"/>
      <c r="E360" s="27"/>
      <c r="F360" s="27"/>
      <c r="G360" s="29"/>
      <c r="H360" s="41"/>
    </row>
    <row r="361" spans="1:8" s="32" customFormat="1" ht="31.5" hidden="1" x14ac:dyDescent="0.2">
      <c r="A361" s="27">
        <v>1004</v>
      </c>
      <c r="B361" s="34" t="s">
        <v>455</v>
      </c>
      <c r="C361" s="111"/>
      <c r="D361" s="27"/>
      <c r="E361" s="27"/>
      <c r="F361" s="27"/>
      <c r="G361" s="29"/>
      <c r="H361" s="41"/>
    </row>
    <row r="362" spans="1:8" s="32" customFormat="1" ht="31.5" hidden="1" x14ac:dyDescent="0.2">
      <c r="A362" s="27">
        <v>1005</v>
      </c>
      <c r="B362" s="34" t="s">
        <v>456</v>
      </c>
      <c r="C362" s="111"/>
      <c r="D362" s="27"/>
      <c r="E362" s="27"/>
      <c r="F362" s="27"/>
      <c r="G362" s="29"/>
      <c r="H362" s="41"/>
    </row>
    <row r="363" spans="1:8" s="32" customFormat="1" ht="31.5" hidden="1" x14ac:dyDescent="0.2">
      <c r="A363" s="27">
        <v>1006</v>
      </c>
      <c r="B363" s="34" t="s">
        <v>457</v>
      </c>
      <c r="C363" s="111"/>
      <c r="D363" s="27"/>
      <c r="E363" s="27"/>
      <c r="F363" s="27"/>
      <c r="G363" s="29"/>
      <c r="H363" s="41"/>
    </row>
    <row r="364" spans="1:8" s="32" customFormat="1" ht="31.5" hidden="1" x14ac:dyDescent="0.2">
      <c r="A364" s="27">
        <v>1007</v>
      </c>
      <c r="B364" s="34" t="s">
        <v>458</v>
      </c>
      <c r="C364" s="111"/>
      <c r="D364" s="27"/>
      <c r="E364" s="27"/>
      <c r="F364" s="27"/>
      <c r="G364" s="29"/>
      <c r="H364" s="41"/>
    </row>
    <row r="365" spans="1:8" s="32" customFormat="1" ht="31.5" hidden="1" x14ac:dyDescent="0.2">
      <c r="A365" s="27">
        <v>1008</v>
      </c>
      <c r="B365" s="34" t="s">
        <v>459</v>
      </c>
      <c r="C365" s="111"/>
      <c r="D365" s="27"/>
      <c r="E365" s="27"/>
      <c r="F365" s="27"/>
      <c r="G365" s="29"/>
      <c r="H365" s="41"/>
    </row>
    <row r="366" spans="1:8" s="32" customFormat="1" ht="31.5" hidden="1" x14ac:dyDescent="0.2">
      <c r="A366" s="27">
        <v>1009</v>
      </c>
      <c r="B366" s="34" t="s">
        <v>460</v>
      </c>
      <c r="C366" s="111"/>
      <c r="D366" s="27"/>
      <c r="E366" s="27"/>
      <c r="F366" s="27"/>
      <c r="G366" s="29"/>
      <c r="H366" s="41"/>
    </row>
    <row r="367" spans="1:8" s="32" customFormat="1" ht="31.5" hidden="1" x14ac:dyDescent="0.2">
      <c r="A367" s="27">
        <v>1010</v>
      </c>
      <c r="B367" s="34" t="s">
        <v>461</v>
      </c>
      <c r="C367" s="111"/>
      <c r="D367" s="27"/>
      <c r="E367" s="27"/>
      <c r="F367" s="27"/>
      <c r="G367" s="29"/>
      <c r="H367" s="41"/>
    </row>
    <row r="368" spans="1:8" s="32" customFormat="1" ht="31.5" hidden="1" x14ac:dyDescent="0.2">
      <c r="A368" s="27">
        <v>1011</v>
      </c>
      <c r="B368" s="34" t="s">
        <v>462</v>
      </c>
      <c r="C368" s="111"/>
      <c r="D368" s="27"/>
      <c r="E368" s="27"/>
      <c r="F368" s="27"/>
      <c r="G368" s="29"/>
      <c r="H368" s="41"/>
    </row>
    <row r="369" spans="1:8" s="32" customFormat="1" ht="31.5" hidden="1" x14ac:dyDescent="0.2">
      <c r="A369" s="27">
        <v>1012</v>
      </c>
      <c r="B369" s="34" t="s">
        <v>463</v>
      </c>
      <c r="C369" s="111"/>
      <c r="D369" s="27"/>
      <c r="E369" s="27"/>
      <c r="F369" s="27"/>
      <c r="G369" s="29"/>
      <c r="H369" s="41"/>
    </row>
    <row r="370" spans="1:8" s="32" customFormat="1" ht="31.5" hidden="1" x14ac:dyDescent="0.2">
      <c r="A370" s="27">
        <v>1013</v>
      </c>
      <c r="B370" s="34" t="s">
        <v>464</v>
      </c>
      <c r="C370" s="111"/>
      <c r="D370" s="27"/>
      <c r="E370" s="27"/>
      <c r="F370" s="27"/>
      <c r="G370" s="29"/>
      <c r="H370" s="41"/>
    </row>
    <row r="371" spans="1:8" s="32" customFormat="1" ht="47.25" hidden="1" x14ac:dyDescent="0.2">
      <c r="A371" s="27">
        <v>1014</v>
      </c>
      <c r="B371" s="34" t="s">
        <v>465</v>
      </c>
      <c r="C371" s="111"/>
      <c r="D371" s="27"/>
      <c r="E371" s="27"/>
      <c r="F371" s="27"/>
      <c r="G371" s="29"/>
      <c r="H371" s="41"/>
    </row>
    <row r="372" spans="1:8" s="32" customFormat="1" ht="31.5" hidden="1" x14ac:dyDescent="0.2">
      <c r="A372" s="27">
        <v>1015</v>
      </c>
      <c r="B372" s="34" t="s">
        <v>466</v>
      </c>
      <c r="C372" s="111"/>
      <c r="D372" s="27"/>
      <c r="E372" s="27"/>
      <c r="F372" s="27"/>
      <c r="G372" s="29"/>
      <c r="H372" s="41"/>
    </row>
    <row r="373" spans="1:8" s="32" customFormat="1" ht="31.5" hidden="1" x14ac:dyDescent="0.2">
      <c r="A373" s="27">
        <v>1016</v>
      </c>
      <c r="B373" s="34" t="s">
        <v>467</v>
      </c>
      <c r="C373" s="111"/>
      <c r="D373" s="27"/>
      <c r="E373" s="27"/>
      <c r="F373" s="27"/>
      <c r="G373" s="29"/>
      <c r="H373" s="41"/>
    </row>
    <row r="374" spans="1:8" s="32" customFormat="1" ht="63" hidden="1" x14ac:dyDescent="0.2">
      <c r="A374" s="27">
        <v>1017</v>
      </c>
      <c r="B374" s="34" t="s">
        <v>468</v>
      </c>
      <c r="C374" s="111"/>
      <c r="D374" s="27"/>
      <c r="E374" s="27"/>
      <c r="F374" s="27"/>
      <c r="G374" s="29"/>
      <c r="H374" s="41"/>
    </row>
    <row r="375" spans="1:8" s="55" customFormat="1" ht="15.75" hidden="1" collapsed="1" x14ac:dyDescent="0.2">
      <c r="A375" s="52"/>
      <c r="B375" s="56"/>
      <c r="C375" s="111"/>
      <c r="D375" s="27"/>
      <c r="E375" s="57"/>
      <c r="F375" s="57"/>
      <c r="G375" s="68"/>
      <c r="H375" s="87"/>
    </row>
    <row r="376" spans="1:8" s="120" customFormat="1" ht="25.5" customHeight="1" collapsed="1" x14ac:dyDescent="0.25">
      <c r="A376" s="100"/>
      <c r="B376" s="100" t="s">
        <v>498</v>
      </c>
      <c r="C376" s="104"/>
      <c r="D376" s="101"/>
      <c r="E376" s="101"/>
      <c r="F376" s="101"/>
      <c r="G376" s="103"/>
      <c r="H376" s="102">
        <f>H377+H378+H379</f>
        <v>1597.5688729999999</v>
      </c>
    </row>
    <row r="377" spans="1:8" s="17" customFormat="1" ht="31.5" customHeight="1" x14ac:dyDescent="0.2">
      <c r="A377" s="16"/>
      <c r="B377" s="16"/>
      <c r="C377" s="23"/>
      <c r="D377" s="101" t="s">
        <v>25</v>
      </c>
      <c r="E377" s="101" t="s">
        <v>23</v>
      </c>
      <c r="F377" s="102">
        <f>F169+F170+F173+F174+F175+F183+F184+F185+F186+F188+F189+F190+F192+F193+F194+F195+F196+F199+F200+F205+F206+F207+F208+F209+F210+F211+F212+F213+F215+F216+F217+F218+F219+F220+F221+F222+F223+F224+F225+F226+F227+F228+F229+F230+F232+F233+F234+F235+F236+F237+F238+F239+F240+F241+F242+F243+F244+F245+F246+F247+F248+F249+F250+F251+F252+F253+F254+F255+F256+F257+F258+F259+F260+F261+F262+F263+F264+F265+F266+F267+F268+F269+F270+F271+F272+F273+F274+F275+F276+F277+F278+F279+F280+F281+F282+F283+F284+F285+F286+F287</f>
        <v>136.27699999999999</v>
      </c>
      <c r="G377" s="103">
        <f>G169+G170+G173+G174+G175+G183+G184+G185+G186+G188+G189+G190+G192+G193+G194+G195+G196+G199+G200+G205+G206+G207+G208+G209+G210+G211+G212+G213+G215+G216+G217+G218+G219+G220+G221+G222+G223+G224+G225+G226+G227+G228+G229+G230+G232+G233+G234+G235+G236+G237+G238+G239+G240+G241+G242+G243+G244+G245+G246+G247+G248+G249+G250+G251+G252+G253+G254+G255+G256+G257+G258+G259+G260+G261+G262+G263+G264+G265+G266+G267+G268+G269+G270+G271+G272+G273+G274+G275+G276+G277+G278+G279+G280+G281+G282+G283+G284+G285+G286+G287</f>
        <v>1397768</v>
      </c>
      <c r="H377" s="102">
        <f>H169+H170+H173+H174+H175+H183+H184+H185+H186+H188+H189+H190+H192+H193+H194+H195+H196+H199+H200+H205+H206+H207+H208+H209+H210+H211+H212+H213+H215+H216+H217+H218+H219+H220+H221+H222+H223+H224+H225+H226+H227+H228+H229+H230+H232+H233+H234+H235+H236+H237+H238+H239+H240+H241+H242+H243+H244+H245+H246+H247+H248+H249+H250+H251+H252+H253+H254+H255+H256+H257+H258+H259+H260+H261+H262+H263+H264+H265+H266+H267+H268+H269+H270+H271+H272+H273+H274+H275+H276+H277+H278+H279+H280+H281+H282+H283+H284+H285+H286+H287</f>
        <v>1592.3508729999999</v>
      </c>
    </row>
    <row r="378" spans="1:8" s="17" customFormat="1" ht="53.25" customHeight="1" x14ac:dyDescent="0.2">
      <c r="A378" s="16"/>
      <c r="B378" s="16"/>
      <c r="C378" s="23"/>
      <c r="D378" s="101" t="s">
        <v>0</v>
      </c>
      <c r="E378" s="7" t="s">
        <v>4</v>
      </c>
      <c r="F378" s="6">
        <v>2</v>
      </c>
      <c r="G378" s="6">
        <f t="shared" ref="G378:H378" si="0">G214:H214+G191</f>
        <v>0</v>
      </c>
      <c r="H378" s="2">
        <f t="shared" si="0"/>
        <v>1.3719999999999999</v>
      </c>
    </row>
    <row r="379" spans="1:8" s="17" customFormat="1" ht="38.25" customHeight="1" x14ac:dyDescent="0.2">
      <c r="A379" s="16"/>
      <c r="B379" s="16"/>
      <c r="C379" s="23"/>
      <c r="D379" s="101" t="s">
        <v>1</v>
      </c>
      <c r="E379" s="7" t="s">
        <v>4</v>
      </c>
      <c r="F379" s="115">
        <f>F231+F204+F203+F202+F198+F187+F182+F181+F180+F179+F178+F176+F172+F171+F168+F167+F166</f>
        <v>92</v>
      </c>
      <c r="G379" s="115">
        <f t="shared" ref="G379:H379" si="1">G231+G204+G203+G202+G198+G187+G182+G181+G180+G179+G178+G176+G172+G171+G168+G167+G166</f>
        <v>0</v>
      </c>
      <c r="H379" s="102">
        <f t="shared" si="1"/>
        <v>3.8460000000000001</v>
      </c>
    </row>
    <row r="380" spans="1:8" s="58" customFormat="1" ht="15.75" hidden="1" x14ac:dyDescent="0.2">
      <c r="A380" s="147" t="s">
        <v>470</v>
      </c>
      <c r="B380" s="147"/>
      <c r="C380" s="147"/>
      <c r="D380" s="66"/>
      <c r="E380" s="67"/>
      <c r="F380" s="67"/>
      <c r="G380" s="67"/>
      <c r="H380" s="69" t="e">
        <f>H376+#REF!</f>
        <v>#REF!</v>
      </c>
    </row>
    <row r="381" spans="1:8" s="32" customFormat="1" hidden="1" x14ac:dyDescent="0.2">
      <c r="A381" s="147"/>
      <c r="B381" s="147"/>
      <c r="C381" s="147"/>
      <c r="D381" s="59" t="s">
        <v>25</v>
      </c>
      <c r="E381" s="70" t="e">
        <f>E377+#REF!</f>
        <v>#VALUE!</v>
      </c>
      <c r="F381" s="61" t="e">
        <f>F377+#REF!</f>
        <v>#REF!</v>
      </c>
      <c r="G381" s="76"/>
      <c r="H381" s="60" t="e">
        <f>H377+#REF!</f>
        <v>#REF!</v>
      </c>
    </row>
    <row r="382" spans="1:8" s="32" customFormat="1" ht="25.5" hidden="1" x14ac:dyDescent="0.2">
      <c r="A382" s="147"/>
      <c r="B382" s="147"/>
      <c r="C382" s="147"/>
      <c r="D382" s="59" t="s">
        <v>0</v>
      </c>
      <c r="E382" s="65"/>
      <c r="F382" s="65"/>
      <c r="G382" s="62">
        <f>G378</f>
        <v>0</v>
      </c>
      <c r="H382" s="60">
        <f>H378</f>
        <v>1.3719999999999999</v>
      </c>
    </row>
    <row r="383" spans="1:8" s="32" customFormat="1" hidden="1" x14ac:dyDescent="0.2">
      <c r="A383" s="147"/>
      <c r="B383" s="147"/>
      <c r="C383" s="147"/>
      <c r="D383" s="59" t="s">
        <v>1</v>
      </c>
      <c r="E383" s="65"/>
      <c r="F383" s="65"/>
      <c r="G383" s="62">
        <f>G379</f>
        <v>0</v>
      </c>
      <c r="H383" s="60">
        <f>H379</f>
        <v>3.8460000000000001</v>
      </c>
    </row>
    <row r="384" spans="1:8" s="30" customFormat="1" hidden="1" x14ac:dyDescent="0.2">
      <c r="A384" s="147"/>
      <c r="B384" s="147"/>
      <c r="C384" s="147"/>
      <c r="D384" s="59" t="s">
        <v>469</v>
      </c>
      <c r="E384" s="65"/>
      <c r="F384" s="61" t="e">
        <f>#REF!</f>
        <v>#REF!</v>
      </c>
      <c r="G384" s="62"/>
      <c r="H384" s="60" t="e">
        <f>#REF!</f>
        <v>#REF!</v>
      </c>
    </row>
    <row r="385" spans="1:8" s="32" customFormat="1" hidden="1" x14ac:dyDescent="0.2">
      <c r="A385" s="148" t="s">
        <v>471</v>
      </c>
      <c r="B385" s="148"/>
      <c r="C385" s="148"/>
      <c r="D385" s="148"/>
      <c r="E385" s="148"/>
      <c r="F385" s="148"/>
      <c r="G385" s="148"/>
      <c r="H385" s="148"/>
    </row>
    <row r="386" spans="1:8" s="32" customFormat="1" hidden="1" x14ac:dyDescent="0.2">
      <c r="A386" s="148" t="s">
        <v>472</v>
      </c>
      <c r="B386" s="148"/>
      <c r="C386" s="148"/>
      <c r="D386" s="148"/>
      <c r="E386" s="148"/>
      <c r="F386" s="148"/>
      <c r="G386" s="148"/>
      <c r="H386" s="148"/>
    </row>
    <row r="387" spans="1:8" s="73" customFormat="1" ht="94.5" hidden="1" x14ac:dyDescent="0.2">
      <c r="A387" s="111">
        <v>1</v>
      </c>
      <c r="B387" s="111" t="s">
        <v>473</v>
      </c>
      <c r="C387" s="111" t="s">
        <v>474</v>
      </c>
      <c r="D387" s="71" t="s">
        <v>475</v>
      </c>
      <c r="E387" s="111">
        <v>12.585000000000001</v>
      </c>
      <c r="F387" s="42">
        <v>251359</v>
      </c>
      <c r="G387" s="95"/>
      <c r="H387" s="37">
        <v>814.66658700000005</v>
      </c>
    </row>
    <row r="388" spans="1:8" s="73" customFormat="1" ht="15.75" hidden="1" x14ac:dyDescent="0.2">
      <c r="A388" s="138">
        <v>2</v>
      </c>
      <c r="B388" s="138" t="s">
        <v>476</v>
      </c>
      <c r="C388" s="111"/>
      <c r="D388" s="71"/>
      <c r="E388" s="111"/>
      <c r="F388" s="111"/>
      <c r="G388" s="95"/>
      <c r="H388" s="37"/>
    </row>
    <row r="389" spans="1:8" s="73" customFormat="1" ht="15.75" hidden="1" x14ac:dyDescent="0.2">
      <c r="A389" s="138"/>
      <c r="B389" s="138"/>
      <c r="C389" s="111"/>
      <c r="D389" s="111"/>
      <c r="E389" s="35"/>
      <c r="F389" s="46"/>
      <c r="G389" s="95"/>
      <c r="H389" s="37"/>
    </row>
    <row r="390" spans="1:8" s="73" customFormat="1" ht="60" hidden="1" customHeight="1" x14ac:dyDescent="0.2">
      <c r="A390" s="138">
        <v>3</v>
      </c>
      <c r="B390" s="138" t="s">
        <v>477</v>
      </c>
      <c r="C390" s="111" t="s">
        <v>478</v>
      </c>
      <c r="D390" s="71" t="s">
        <v>475</v>
      </c>
      <c r="E390" s="35">
        <v>4.4160000000000004</v>
      </c>
      <c r="F390" s="42">
        <v>33120</v>
      </c>
      <c r="G390" s="95"/>
      <c r="H390" s="37">
        <v>119.125938</v>
      </c>
    </row>
    <row r="391" spans="1:8" s="73" customFormat="1" ht="31.5" hidden="1" x14ac:dyDescent="0.2">
      <c r="A391" s="138"/>
      <c r="B391" s="138"/>
      <c r="C391" s="111" t="s">
        <v>480</v>
      </c>
      <c r="D391" s="71" t="s">
        <v>237</v>
      </c>
      <c r="E391" s="35">
        <v>5.9119999999999999</v>
      </c>
      <c r="F391" s="42">
        <v>52440</v>
      </c>
      <c r="G391" s="95"/>
      <c r="H391" s="85">
        <v>25.072548999999999</v>
      </c>
    </row>
    <row r="392" spans="1:8" s="73" customFormat="1" ht="15.75" hidden="1" x14ac:dyDescent="0.2">
      <c r="A392" s="138"/>
      <c r="B392" s="138"/>
      <c r="C392" s="111"/>
      <c r="D392" s="111"/>
      <c r="E392" s="35"/>
      <c r="F392" s="111"/>
      <c r="G392" s="95"/>
      <c r="H392" s="85"/>
    </row>
    <row r="393" spans="1:8" s="73" customFormat="1" ht="15.75" hidden="1" x14ac:dyDescent="0.2">
      <c r="A393" s="138"/>
      <c r="B393" s="138"/>
      <c r="C393" s="111"/>
      <c r="D393" s="111"/>
      <c r="E393" s="35"/>
      <c r="F393" s="111"/>
      <c r="G393" s="95"/>
      <c r="H393" s="85"/>
    </row>
    <row r="394" spans="1:8" s="73" customFormat="1" ht="15.75" hidden="1" x14ac:dyDescent="0.2">
      <c r="A394" s="138"/>
      <c r="B394" s="138"/>
      <c r="C394" s="111"/>
      <c r="D394" s="111"/>
      <c r="E394" s="35"/>
      <c r="F394" s="111"/>
      <c r="G394" s="95"/>
      <c r="H394" s="85"/>
    </row>
    <row r="395" spans="1:8" s="32" customFormat="1" ht="15.75" hidden="1" x14ac:dyDescent="0.2">
      <c r="A395" s="147" t="s">
        <v>481</v>
      </c>
      <c r="B395" s="147"/>
      <c r="C395" s="147"/>
      <c r="D395" s="110"/>
      <c r="E395" s="74"/>
      <c r="F395" s="75"/>
      <c r="G395" s="76"/>
      <c r="H395" s="74">
        <f>SUM(H387:H394)</f>
        <v>958.86507400000005</v>
      </c>
    </row>
    <row r="396" spans="1:8" s="32" customFormat="1" ht="15.75" hidden="1" x14ac:dyDescent="0.2">
      <c r="A396" s="147" t="s">
        <v>482</v>
      </c>
      <c r="B396" s="147"/>
      <c r="C396" s="147"/>
      <c r="D396" s="30" t="s">
        <v>475</v>
      </c>
      <c r="E396" s="37">
        <f>E387+E390</f>
        <v>17.001000000000001</v>
      </c>
      <c r="F396" s="28">
        <f>F387+F390</f>
        <v>284479</v>
      </c>
      <c r="G396" s="76"/>
      <c r="H396" s="37">
        <f>H387+H390</f>
        <v>933.79252500000007</v>
      </c>
    </row>
    <row r="397" spans="1:8" s="32" customFormat="1" ht="15.75" hidden="1" x14ac:dyDescent="0.2">
      <c r="A397" s="147"/>
      <c r="B397" s="147"/>
      <c r="C397" s="147"/>
      <c r="D397" s="30" t="s">
        <v>237</v>
      </c>
      <c r="E397" s="37">
        <f>E391</f>
        <v>5.9119999999999999</v>
      </c>
      <c r="F397" s="28">
        <f>F391</f>
        <v>52440</v>
      </c>
      <c r="G397" s="76"/>
      <c r="H397" s="37">
        <f>H391</f>
        <v>25.072548999999999</v>
      </c>
    </row>
    <row r="398" spans="1:8" s="32" customFormat="1" hidden="1" x14ac:dyDescent="0.2">
      <c r="A398" s="147"/>
      <c r="B398" s="147"/>
      <c r="C398" s="147"/>
      <c r="D398" s="30" t="s">
        <v>479</v>
      </c>
      <c r="E398" s="30"/>
      <c r="F398" s="30"/>
      <c r="G398" s="76"/>
      <c r="H398" s="88"/>
    </row>
    <row r="399" spans="1:8" s="32" customFormat="1" hidden="1" x14ac:dyDescent="0.2">
      <c r="A399" s="148" t="s">
        <v>483</v>
      </c>
      <c r="B399" s="148"/>
      <c r="C399" s="148"/>
      <c r="D399" s="148"/>
      <c r="E399" s="148"/>
      <c r="F399" s="148"/>
      <c r="G399" s="148"/>
      <c r="H399" s="148"/>
    </row>
    <row r="400" spans="1:8" s="32" customFormat="1" hidden="1" x14ac:dyDescent="0.2">
      <c r="A400" s="30"/>
      <c r="B400" s="72"/>
      <c r="C400" s="72"/>
      <c r="D400" s="30"/>
      <c r="E400" s="30"/>
      <c r="F400" s="30"/>
      <c r="G400" s="76"/>
      <c r="H400" s="88"/>
    </row>
    <row r="401" spans="1:8" s="32" customFormat="1" hidden="1" x14ac:dyDescent="0.2">
      <c r="A401" s="147" t="s">
        <v>481</v>
      </c>
      <c r="B401" s="147"/>
      <c r="C401" s="147"/>
      <c r="D401" s="110"/>
      <c r="E401" s="30"/>
      <c r="F401" s="30"/>
      <c r="G401" s="76"/>
      <c r="H401" s="88"/>
    </row>
    <row r="402" spans="1:8" s="32" customFormat="1" hidden="1" x14ac:dyDescent="0.2">
      <c r="A402" s="147" t="s">
        <v>484</v>
      </c>
      <c r="B402" s="147"/>
      <c r="C402" s="147"/>
      <c r="D402" s="30" t="s">
        <v>485</v>
      </c>
      <c r="E402" s="30"/>
      <c r="F402" s="30"/>
      <c r="G402" s="76"/>
      <c r="H402" s="88"/>
    </row>
    <row r="403" spans="1:8" s="32" customFormat="1" hidden="1" x14ac:dyDescent="0.2">
      <c r="A403" s="147"/>
      <c r="B403" s="147"/>
      <c r="C403" s="147"/>
      <c r="D403" s="30" t="s">
        <v>486</v>
      </c>
      <c r="E403" s="30"/>
      <c r="F403" s="30"/>
      <c r="G403" s="76"/>
      <c r="H403" s="88"/>
    </row>
    <row r="404" spans="1:8" s="32" customFormat="1" hidden="1" x14ac:dyDescent="0.2">
      <c r="A404" s="147"/>
      <c r="B404" s="147"/>
      <c r="C404" s="147"/>
      <c r="D404" s="30" t="s">
        <v>487</v>
      </c>
      <c r="E404" s="30"/>
      <c r="F404" s="30"/>
      <c r="G404" s="76"/>
      <c r="H404" s="88"/>
    </row>
    <row r="405" spans="1:8" s="32" customFormat="1" hidden="1" x14ac:dyDescent="0.2">
      <c r="A405" s="147"/>
      <c r="B405" s="147"/>
      <c r="C405" s="147"/>
      <c r="D405" s="30" t="s">
        <v>488</v>
      </c>
      <c r="E405" s="30"/>
      <c r="F405" s="30"/>
      <c r="G405" s="76"/>
      <c r="H405" s="88"/>
    </row>
    <row r="406" spans="1:8" s="32" customFormat="1" hidden="1" x14ac:dyDescent="0.2">
      <c r="A406" s="147"/>
      <c r="B406" s="147"/>
      <c r="C406" s="147"/>
      <c r="D406" s="30" t="s">
        <v>489</v>
      </c>
      <c r="E406" s="30"/>
      <c r="F406" s="30"/>
      <c r="G406" s="76"/>
      <c r="H406" s="88"/>
    </row>
    <row r="407" spans="1:8" s="32" customFormat="1" hidden="1" x14ac:dyDescent="0.2">
      <c r="A407" s="148" t="s">
        <v>490</v>
      </c>
      <c r="B407" s="148"/>
      <c r="C407" s="148"/>
      <c r="D407" s="148"/>
      <c r="E407" s="148"/>
      <c r="F407" s="148"/>
      <c r="G407" s="148"/>
      <c r="H407" s="148"/>
    </row>
    <row r="408" spans="1:8" s="78" customFormat="1" ht="15.75" hidden="1" customHeight="1" x14ac:dyDescent="0.25">
      <c r="A408" s="40"/>
      <c r="B408" s="40"/>
      <c r="C408" s="40"/>
      <c r="D408" s="40"/>
      <c r="E408" s="40"/>
      <c r="F408" s="40"/>
      <c r="G408" s="77"/>
      <c r="H408" s="89"/>
    </row>
    <row r="409" spans="1:8" s="78" customFormat="1" ht="15.75" hidden="1" x14ac:dyDescent="0.25">
      <c r="A409" s="138" t="s">
        <v>481</v>
      </c>
      <c r="B409" s="138"/>
      <c r="C409" s="138"/>
      <c r="D409" s="79"/>
      <c r="E409" s="40"/>
      <c r="F409" s="40"/>
      <c r="G409" s="77"/>
      <c r="H409" s="89"/>
    </row>
    <row r="410" spans="1:8" s="32" customFormat="1" ht="15" hidden="1" customHeight="1" x14ac:dyDescent="0.2">
      <c r="A410" s="147" t="s">
        <v>491</v>
      </c>
      <c r="B410" s="147"/>
      <c r="C410" s="147"/>
      <c r="D410" s="30" t="s">
        <v>485</v>
      </c>
      <c r="E410" s="30"/>
      <c r="F410" s="30"/>
      <c r="G410" s="76"/>
      <c r="H410" s="88"/>
    </row>
    <row r="411" spans="1:8" s="32" customFormat="1" hidden="1" x14ac:dyDescent="0.2">
      <c r="A411" s="147"/>
      <c r="B411" s="147"/>
      <c r="C411" s="147"/>
      <c r="D411" s="30" t="s">
        <v>486</v>
      </c>
      <c r="E411" s="113"/>
      <c r="F411" s="113"/>
      <c r="G411" s="76"/>
      <c r="H411" s="88"/>
    </row>
    <row r="412" spans="1:8" s="32" customFormat="1" hidden="1" x14ac:dyDescent="0.2">
      <c r="A412" s="147"/>
      <c r="B412" s="147"/>
      <c r="C412" s="147"/>
      <c r="D412" s="30" t="s">
        <v>487</v>
      </c>
      <c r="E412" s="63"/>
      <c r="F412" s="63"/>
      <c r="G412" s="76"/>
      <c r="H412" s="64"/>
    </row>
    <row r="413" spans="1:8" s="32" customFormat="1" hidden="1" x14ac:dyDescent="0.2">
      <c r="A413" s="147"/>
      <c r="B413" s="147"/>
      <c r="C413" s="147"/>
      <c r="D413" s="30" t="s">
        <v>488</v>
      </c>
      <c r="E413" s="113"/>
      <c r="F413" s="113"/>
      <c r="G413" s="76"/>
      <c r="H413" s="88"/>
    </row>
    <row r="414" spans="1:8" s="32" customFormat="1" hidden="1" x14ac:dyDescent="0.2">
      <c r="A414" s="147"/>
      <c r="B414" s="147"/>
      <c r="C414" s="147"/>
      <c r="D414" s="30" t="s">
        <v>489</v>
      </c>
      <c r="E414" s="113"/>
      <c r="F414" s="113"/>
      <c r="G414" s="76"/>
      <c r="H414" s="88"/>
    </row>
    <row r="415" spans="1:8" s="32" customFormat="1" ht="15.75" hidden="1" x14ac:dyDescent="0.25">
      <c r="A415" s="138" t="s">
        <v>481</v>
      </c>
      <c r="B415" s="138"/>
      <c r="C415" s="138"/>
      <c r="D415" s="79"/>
      <c r="E415" s="40"/>
      <c r="F415" s="40"/>
      <c r="G415" s="77"/>
      <c r="H415" s="74">
        <f>H395</f>
        <v>958.86507400000005</v>
      </c>
    </row>
    <row r="416" spans="1:8" s="32" customFormat="1" ht="15.75" hidden="1" x14ac:dyDescent="0.2">
      <c r="A416" s="147" t="s">
        <v>492</v>
      </c>
      <c r="B416" s="147"/>
      <c r="C416" s="147"/>
      <c r="D416" s="30" t="s">
        <v>475</v>
      </c>
      <c r="E416" s="37">
        <f t="shared" ref="E416:F417" si="2">E396</f>
        <v>17.001000000000001</v>
      </c>
      <c r="F416" s="28">
        <f t="shared" si="2"/>
        <v>284479</v>
      </c>
      <c r="G416" s="76"/>
      <c r="H416" s="37">
        <f>H396</f>
        <v>933.79252500000007</v>
      </c>
    </row>
    <row r="417" spans="1:8" s="32" customFormat="1" ht="15.75" hidden="1" x14ac:dyDescent="0.2">
      <c r="A417" s="147"/>
      <c r="B417" s="147"/>
      <c r="C417" s="147"/>
      <c r="D417" s="30" t="s">
        <v>237</v>
      </c>
      <c r="E417" s="37">
        <f t="shared" si="2"/>
        <v>5.9119999999999999</v>
      </c>
      <c r="F417" s="28">
        <f t="shared" si="2"/>
        <v>52440</v>
      </c>
      <c r="G417" s="76"/>
      <c r="H417" s="37">
        <f>H397</f>
        <v>25.072548999999999</v>
      </c>
    </row>
    <row r="418" spans="1:8" s="32" customFormat="1" hidden="1" x14ac:dyDescent="0.2">
      <c r="A418" s="147"/>
      <c r="B418" s="147"/>
      <c r="C418" s="147"/>
      <c r="D418" s="30" t="s">
        <v>479</v>
      </c>
      <c r="E418" s="63"/>
      <c r="F418" s="63"/>
      <c r="G418" s="76"/>
      <c r="H418" s="64"/>
    </row>
    <row r="419" spans="1:8" s="32" customFormat="1" ht="15.75" x14ac:dyDescent="0.25">
      <c r="A419" s="149" t="s">
        <v>493</v>
      </c>
      <c r="B419" s="149"/>
      <c r="C419" s="149"/>
      <c r="D419" s="149"/>
      <c r="E419" s="149"/>
      <c r="F419" s="149"/>
      <c r="G419" s="149"/>
      <c r="H419" s="149"/>
    </row>
    <row r="420" spans="1:8" s="32" customFormat="1" hidden="1" x14ac:dyDescent="0.2">
      <c r="A420" s="148" t="s">
        <v>472</v>
      </c>
      <c r="B420" s="148"/>
      <c r="C420" s="148"/>
      <c r="D420" s="148"/>
      <c r="E420" s="148"/>
      <c r="F420" s="148"/>
      <c r="G420" s="148"/>
      <c r="H420" s="148"/>
    </row>
    <row r="421" spans="1:8" s="32" customFormat="1" hidden="1" x14ac:dyDescent="0.2">
      <c r="A421" s="30"/>
      <c r="B421" s="72"/>
      <c r="C421" s="72"/>
      <c r="D421" s="30"/>
      <c r="E421" s="30"/>
      <c r="F421" s="30"/>
      <c r="G421" s="76"/>
      <c r="H421" s="88"/>
    </row>
    <row r="422" spans="1:8" s="32" customFormat="1" hidden="1" x14ac:dyDescent="0.2">
      <c r="A422" s="147" t="s">
        <v>481</v>
      </c>
      <c r="B422" s="147"/>
      <c r="C422" s="147"/>
      <c r="D422" s="110"/>
      <c r="E422" s="30"/>
      <c r="F422" s="30"/>
      <c r="G422" s="76"/>
      <c r="H422" s="88"/>
    </row>
    <row r="423" spans="1:8" s="32" customFormat="1" hidden="1" x14ac:dyDescent="0.2">
      <c r="A423" s="147" t="s">
        <v>482</v>
      </c>
      <c r="B423" s="147"/>
      <c r="C423" s="147"/>
      <c r="D423" s="30" t="s">
        <v>485</v>
      </c>
      <c r="E423" s="30"/>
      <c r="F423" s="30"/>
      <c r="G423" s="76"/>
      <c r="H423" s="88"/>
    </row>
    <row r="424" spans="1:8" s="32" customFormat="1" hidden="1" x14ac:dyDescent="0.2">
      <c r="A424" s="147"/>
      <c r="B424" s="147"/>
      <c r="C424" s="147"/>
      <c r="D424" s="30" t="s">
        <v>486</v>
      </c>
      <c r="E424" s="30"/>
      <c r="F424" s="30"/>
      <c r="G424" s="76"/>
      <c r="H424" s="88"/>
    </row>
    <row r="425" spans="1:8" s="32" customFormat="1" hidden="1" x14ac:dyDescent="0.2">
      <c r="A425" s="147"/>
      <c r="B425" s="147"/>
      <c r="C425" s="147"/>
      <c r="D425" s="30" t="s">
        <v>487</v>
      </c>
      <c r="E425" s="30"/>
      <c r="F425" s="30"/>
      <c r="G425" s="76"/>
      <c r="H425" s="88"/>
    </row>
    <row r="426" spans="1:8" s="32" customFormat="1" hidden="1" x14ac:dyDescent="0.2">
      <c r="A426" s="147"/>
      <c r="B426" s="147"/>
      <c r="C426" s="147"/>
      <c r="D426" s="30" t="s">
        <v>488</v>
      </c>
      <c r="E426" s="30"/>
      <c r="F426" s="30"/>
      <c r="G426" s="76"/>
      <c r="H426" s="88"/>
    </row>
    <row r="427" spans="1:8" s="32" customFormat="1" hidden="1" x14ac:dyDescent="0.2">
      <c r="A427" s="147"/>
      <c r="B427" s="147"/>
      <c r="C427" s="147"/>
      <c r="D427" s="30" t="s">
        <v>489</v>
      </c>
      <c r="E427" s="30"/>
      <c r="F427" s="30"/>
      <c r="G427" s="76"/>
      <c r="H427" s="88"/>
    </row>
    <row r="428" spans="1:8" s="32" customFormat="1" hidden="1" x14ac:dyDescent="0.2">
      <c r="A428" s="148" t="s">
        <v>483</v>
      </c>
      <c r="B428" s="148"/>
      <c r="C428" s="148"/>
      <c r="D428" s="148"/>
      <c r="E428" s="148"/>
      <c r="F428" s="148"/>
      <c r="G428" s="148"/>
      <c r="H428" s="148"/>
    </row>
    <row r="429" spans="1:8" s="32" customFormat="1" hidden="1" x14ac:dyDescent="0.2">
      <c r="A429" s="30"/>
      <c r="B429" s="72"/>
      <c r="C429" s="72"/>
      <c r="D429" s="30"/>
      <c r="E429" s="30"/>
      <c r="F429" s="30"/>
      <c r="G429" s="76"/>
      <c r="H429" s="88"/>
    </row>
    <row r="430" spans="1:8" s="32" customFormat="1" hidden="1" x14ac:dyDescent="0.2">
      <c r="A430" s="147" t="s">
        <v>481</v>
      </c>
      <c r="B430" s="147"/>
      <c r="C430" s="147"/>
      <c r="D430" s="110"/>
      <c r="E430" s="30"/>
      <c r="F430" s="30"/>
      <c r="G430" s="76"/>
      <c r="H430" s="88"/>
    </row>
    <row r="431" spans="1:8" s="32" customFormat="1" hidden="1" x14ac:dyDescent="0.2">
      <c r="A431" s="147" t="s">
        <v>484</v>
      </c>
      <c r="B431" s="147"/>
      <c r="C431" s="147"/>
      <c r="D431" s="30" t="s">
        <v>485</v>
      </c>
      <c r="E431" s="30"/>
      <c r="F431" s="30"/>
      <c r="G431" s="76"/>
      <c r="H431" s="88"/>
    </row>
    <row r="432" spans="1:8" s="32" customFormat="1" hidden="1" x14ac:dyDescent="0.2">
      <c r="A432" s="147"/>
      <c r="B432" s="147"/>
      <c r="C432" s="147"/>
      <c r="D432" s="30" t="s">
        <v>486</v>
      </c>
      <c r="E432" s="30"/>
      <c r="F432" s="30"/>
      <c r="G432" s="76"/>
      <c r="H432" s="88"/>
    </row>
    <row r="433" spans="1:8" s="32" customFormat="1" hidden="1" x14ac:dyDescent="0.2">
      <c r="A433" s="147"/>
      <c r="B433" s="147"/>
      <c r="C433" s="147"/>
      <c r="D433" s="30" t="s">
        <v>487</v>
      </c>
      <c r="E433" s="30"/>
      <c r="F433" s="30"/>
      <c r="G433" s="76"/>
      <c r="H433" s="88"/>
    </row>
    <row r="434" spans="1:8" s="32" customFormat="1" hidden="1" x14ac:dyDescent="0.2">
      <c r="A434" s="147"/>
      <c r="B434" s="147"/>
      <c r="C434" s="147"/>
      <c r="D434" s="30" t="s">
        <v>488</v>
      </c>
      <c r="E434" s="30"/>
      <c r="F434" s="30"/>
      <c r="G434" s="76"/>
      <c r="H434" s="88"/>
    </row>
    <row r="435" spans="1:8" s="32" customFormat="1" hidden="1" x14ac:dyDescent="0.2">
      <c r="A435" s="147"/>
      <c r="B435" s="147"/>
      <c r="C435" s="147"/>
      <c r="D435" s="30" t="s">
        <v>489</v>
      </c>
      <c r="E435" s="30"/>
      <c r="F435" s="30"/>
      <c r="G435" s="76"/>
      <c r="H435" s="88"/>
    </row>
    <row r="436" spans="1:8" s="32" customFormat="1" x14ac:dyDescent="0.2">
      <c r="A436" s="148" t="s">
        <v>490</v>
      </c>
      <c r="B436" s="148"/>
      <c r="C436" s="148"/>
      <c r="D436" s="148"/>
      <c r="E436" s="148"/>
      <c r="F436" s="148"/>
      <c r="G436" s="148"/>
      <c r="H436" s="148"/>
    </row>
    <row r="437" spans="1:8" s="32" customFormat="1" ht="31.5" x14ac:dyDescent="0.25">
      <c r="A437" s="27">
        <v>1</v>
      </c>
      <c r="B437" s="34" t="s">
        <v>494</v>
      </c>
      <c r="C437" s="111" t="s">
        <v>494</v>
      </c>
      <c r="D437" s="40" t="s">
        <v>237</v>
      </c>
      <c r="E437" s="45" t="s">
        <v>23</v>
      </c>
      <c r="F437" s="45">
        <v>5.0449999999999999</v>
      </c>
      <c r="G437" s="29">
        <v>156600</v>
      </c>
      <c r="H437" s="37">
        <v>273.30282099999999</v>
      </c>
    </row>
    <row r="438" spans="1:8" s="32" customFormat="1" ht="15.75" x14ac:dyDescent="0.25">
      <c r="A438" s="27">
        <v>2</v>
      </c>
      <c r="B438" s="34" t="s">
        <v>19</v>
      </c>
      <c r="C438" s="111" t="s">
        <v>19</v>
      </c>
      <c r="D438" s="40" t="s">
        <v>237</v>
      </c>
      <c r="E438" s="45" t="s">
        <v>23</v>
      </c>
      <c r="F438" s="45">
        <v>2.2559999999999998</v>
      </c>
      <c r="G438" s="29">
        <v>67185</v>
      </c>
      <c r="H438" s="37">
        <v>136.480738</v>
      </c>
    </row>
    <row r="439" spans="1:8" s="32" customFormat="1" ht="31.5" x14ac:dyDescent="0.25">
      <c r="A439" s="27">
        <v>3</v>
      </c>
      <c r="B439" s="34" t="s">
        <v>18</v>
      </c>
      <c r="C439" s="111" t="s">
        <v>18</v>
      </c>
      <c r="D439" s="40" t="s">
        <v>237</v>
      </c>
      <c r="E439" s="45" t="s">
        <v>23</v>
      </c>
      <c r="F439" s="45">
        <v>2.2440000000000002</v>
      </c>
      <c r="G439" s="29">
        <v>56564</v>
      </c>
      <c r="H439" s="37">
        <v>118.24100300000001</v>
      </c>
    </row>
    <row r="440" spans="1:8" s="32" customFormat="1" ht="15.75" x14ac:dyDescent="0.25">
      <c r="A440" s="27">
        <v>4</v>
      </c>
      <c r="B440" s="34" t="s">
        <v>108</v>
      </c>
      <c r="C440" s="111" t="s">
        <v>108</v>
      </c>
      <c r="D440" s="40" t="s">
        <v>237</v>
      </c>
      <c r="E440" s="45" t="s">
        <v>23</v>
      </c>
      <c r="F440" s="45">
        <v>0.68100000000000005</v>
      </c>
      <c r="G440" s="29">
        <v>23279</v>
      </c>
      <c r="H440" s="37">
        <v>22.204186</v>
      </c>
    </row>
    <row r="441" spans="1:8" s="32" customFormat="1" ht="15.75" x14ac:dyDescent="0.25">
      <c r="A441" s="27">
        <v>5</v>
      </c>
      <c r="B441" s="34" t="s">
        <v>495</v>
      </c>
      <c r="C441" s="111" t="s">
        <v>495</v>
      </c>
      <c r="D441" s="40" t="s">
        <v>237</v>
      </c>
      <c r="E441" s="45" t="s">
        <v>23</v>
      </c>
      <c r="F441" s="45">
        <v>5.4089999999999998</v>
      </c>
      <c r="G441" s="29">
        <v>49054</v>
      </c>
      <c r="H441" s="37">
        <v>72.110664</v>
      </c>
    </row>
    <row r="442" spans="1:8" s="32" customFormat="1" ht="15.75" x14ac:dyDescent="0.25">
      <c r="A442" s="27"/>
      <c r="B442" s="34"/>
      <c r="C442" s="111"/>
      <c r="D442" s="40" t="s">
        <v>504</v>
      </c>
      <c r="E442" s="45" t="s">
        <v>4</v>
      </c>
      <c r="F442" s="28">
        <v>1</v>
      </c>
      <c r="G442" s="29"/>
      <c r="H442" s="37">
        <v>40</v>
      </c>
    </row>
    <row r="443" spans="1:8" s="32" customFormat="1" ht="15.75" x14ac:dyDescent="0.25">
      <c r="A443" s="111"/>
      <c r="B443" s="48"/>
      <c r="C443" s="27"/>
      <c r="D443" s="40"/>
      <c r="E443" s="80"/>
      <c r="F443" s="81"/>
      <c r="G443" s="77"/>
      <c r="H443" s="74">
        <f>SUM(H437:H442)</f>
        <v>662.33941200000004</v>
      </c>
    </row>
    <row r="444" spans="1:8" ht="36" customHeight="1" x14ac:dyDescent="0.2"/>
    <row r="445" spans="1:8" s="20" customFormat="1" ht="18.75" x14ac:dyDescent="0.3">
      <c r="A445" s="162" t="s">
        <v>505</v>
      </c>
      <c r="B445" s="162"/>
      <c r="C445" s="162"/>
      <c r="D445" s="162"/>
      <c r="G445" s="96"/>
      <c r="H445" s="90" t="s">
        <v>506</v>
      </c>
    </row>
    <row r="448" spans="1:8" x14ac:dyDescent="0.2">
      <c r="G448" s="1"/>
    </row>
  </sheetData>
  <sheetProtection selectLockedCells="1" selectUnlockedCells="1"/>
  <mergeCells count="120">
    <mergeCell ref="K1:N1"/>
    <mergeCell ref="K2:N2"/>
    <mergeCell ref="A12:H12"/>
    <mergeCell ref="A6:H6"/>
    <mergeCell ref="A9:A11"/>
    <mergeCell ref="D9:D11"/>
    <mergeCell ref="E9:E11"/>
    <mergeCell ref="H9:H11"/>
    <mergeCell ref="G9:G11"/>
    <mergeCell ref="F9:F11"/>
    <mergeCell ref="B9:B11"/>
    <mergeCell ref="C9:C11"/>
    <mergeCell ref="E2:H2"/>
    <mergeCell ref="E1:H1"/>
    <mergeCell ref="E3:H3"/>
    <mergeCell ref="E4:H4"/>
    <mergeCell ref="C65:C66"/>
    <mergeCell ref="B75:B79"/>
    <mergeCell ref="A85:A87"/>
    <mergeCell ref="C56:C57"/>
    <mergeCell ref="A75:A79"/>
    <mergeCell ref="B71:B72"/>
    <mergeCell ref="C76:C78"/>
    <mergeCell ref="A55:A57"/>
    <mergeCell ref="A42:A43"/>
    <mergeCell ref="B42:B43"/>
    <mergeCell ref="A71:A72"/>
    <mergeCell ref="A63:A66"/>
    <mergeCell ref="B55:B57"/>
    <mergeCell ref="B63:B66"/>
    <mergeCell ref="A445:D445"/>
    <mergeCell ref="A114:A116"/>
    <mergeCell ref="B114:B116"/>
    <mergeCell ref="A104:A105"/>
    <mergeCell ref="B104:B105"/>
    <mergeCell ref="B133:B134"/>
    <mergeCell ref="A153:A155"/>
    <mergeCell ref="B153:B155"/>
    <mergeCell ref="B126:B128"/>
    <mergeCell ref="C127:C128"/>
    <mergeCell ref="C153:C155"/>
    <mergeCell ref="C139:C140"/>
    <mergeCell ref="A126:A128"/>
    <mergeCell ref="A111:A112"/>
    <mergeCell ref="B111:B112"/>
    <mergeCell ref="C118:C120"/>
    <mergeCell ref="D111:D112"/>
    <mergeCell ref="C111:C112"/>
    <mergeCell ref="A143:A145"/>
    <mergeCell ref="B143:B145"/>
    <mergeCell ref="A133:A134"/>
    <mergeCell ref="A130:A131"/>
    <mergeCell ref="B149:B152"/>
    <mergeCell ref="A149:A152"/>
    <mergeCell ref="C14:C16"/>
    <mergeCell ref="C38:C39"/>
    <mergeCell ref="A31:A33"/>
    <mergeCell ref="A37:A39"/>
    <mergeCell ref="B37:B39"/>
    <mergeCell ref="A34:A36"/>
    <mergeCell ref="B34:B36"/>
    <mergeCell ref="C35:C36"/>
    <mergeCell ref="B31:B33"/>
    <mergeCell ref="B28:B30"/>
    <mergeCell ref="A28:A30"/>
    <mergeCell ref="C18:C19"/>
    <mergeCell ref="A26:A27"/>
    <mergeCell ref="B26:B27"/>
    <mergeCell ref="C29:C30"/>
    <mergeCell ref="A166:A167"/>
    <mergeCell ref="A380:C384"/>
    <mergeCell ref="A385:H385"/>
    <mergeCell ref="A386:H386"/>
    <mergeCell ref="A165:H165"/>
    <mergeCell ref="B130:B131"/>
    <mergeCell ref="C121:C122"/>
    <mergeCell ref="C81:C83"/>
    <mergeCell ref="B85:B87"/>
    <mergeCell ref="C96:C97"/>
    <mergeCell ref="A90:A92"/>
    <mergeCell ref="B90:B92"/>
    <mergeCell ref="C123:C124"/>
    <mergeCell ref="B94:B97"/>
    <mergeCell ref="A94:A97"/>
    <mergeCell ref="A423:C427"/>
    <mergeCell ref="A428:H428"/>
    <mergeCell ref="A430:C430"/>
    <mergeCell ref="A431:C435"/>
    <mergeCell ref="A436:H436"/>
    <mergeCell ref="A415:C415"/>
    <mergeCell ref="A416:C418"/>
    <mergeCell ref="A419:H419"/>
    <mergeCell ref="A420:H420"/>
    <mergeCell ref="A422:C422"/>
    <mergeCell ref="A401:C401"/>
    <mergeCell ref="A402:C406"/>
    <mergeCell ref="A407:H407"/>
    <mergeCell ref="A409:C409"/>
    <mergeCell ref="A410:C414"/>
    <mergeCell ref="A390:A394"/>
    <mergeCell ref="B390:B394"/>
    <mergeCell ref="A395:C395"/>
    <mergeCell ref="A396:C398"/>
    <mergeCell ref="A399:H399"/>
    <mergeCell ref="A388:A389"/>
    <mergeCell ref="B388:B389"/>
    <mergeCell ref="A197:A198"/>
    <mergeCell ref="B197:B198"/>
    <mergeCell ref="A201:A204"/>
    <mergeCell ref="B201:B204"/>
    <mergeCell ref="A213:A214"/>
    <mergeCell ref="B213:B214"/>
    <mergeCell ref="A170:A172"/>
    <mergeCell ref="B170:B172"/>
    <mergeCell ref="A175:A176"/>
    <mergeCell ref="B175:B176"/>
    <mergeCell ref="A177:A179"/>
    <mergeCell ref="B177:B179"/>
    <mergeCell ref="A190:A191"/>
    <mergeCell ref="B190:B191"/>
  </mergeCells>
  <phoneticPr fontId="5" type="noConversion"/>
  <pageMargins left="1.3779527559055118" right="3.937007874015748E-2" top="0.78740157480314965" bottom="0.98425196850393704" header="0.51181102362204722" footer="0.51181102362204722"/>
  <pageSetup paperSize="8" scale="90" fitToWidth="0" fitToHeight="0" orientation="landscape" useFirstPageNumber="1" horizontalDpi="300" verticalDpi="300" r:id="rId1"/>
  <headerFooter differentFirst="1" alignWithMargins="0">
    <oddHeader xml:space="preserve">&amp;C&amp;P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прил.4 29.05</vt:lpstr>
      <vt:lpstr>'прил.4 29.05'!Заголовки_для_печати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Мария Карягина</dc:creator>
  <cp:lastModifiedBy>Волкова М.Н.</cp:lastModifiedBy>
  <cp:lastPrinted>2019-09-05T15:25:44Z</cp:lastPrinted>
  <dcterms:created xsi:type="dcterms:W3CDTF">2016-11-25T06:45:16Z</dcterms:created>
  <dcterms:modified xsi:type="dcterms:W3CDTF">2019-09-06T09:56:47Z</dcterms:modified>
</cp:coreProperties>
</file>