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прил.3!$6:$7</definedName>
  </definedNames>
  <calcPr calcId="125725"/>
</workbook>
</file>

<file path=xl/calcChain.xml><?xml version="1.0" encoding="utf-8"?>
<calcChain xmlns="http://schemas.openxmlformats.org/spreadsheetml/2006/main">
  <c r="J40" i="53"/>
  <c r="J41"/>
  <c r="O23"/>
  <c r="O38"/>
  <c r="M26"/>
  <c r="M25"/>
  <c r="N26"/>
  <c r="M63"/>
  <c r="N63"/>
  <c r="O63"/>
  <c r="D76"/>
  <c r="O93"/>
  <c r="N93"/>
  <c r="M93"/>
  <c r="L93"/>
  <c r="O88"/>
  <c r="N88"/>
  <c r="M88"/>
  <c r="L88"/>
  <c r="O78"/>
  <c r="N78"/>
  <c r="M78"/>
  <c r="L78"/>
  <c r="L68"/>
  <c r="M68"/>
  <c r="N68"/>
  <c r="O68"/>
  <c r="K66"/>
  <c r="M73"/>
  <c r="M66" s="1"/>
  <c r="N73"/>
  <c r="N66" s="1"/>
  <c r="O73"/>
  <c r="O66" s="1"/>
  <c r="L73"/>
  <c r="L66" s="1"/>
  <c r="L63" s="1"/>
  <c r="L16" l="1"/>
  <c r="L11" s="1"/>
  <c r="M18"/>
  <c r="N18"/>
  <c r="O18"/>
  <c r="D59" l="1"/>
  <c r="D60"/>
  <c r="D61"/>
  <c r="D62"/>
  <c r="D44"/>
  <c r="D45"/>
  <c r="D47"/>
  <c r="D39"/>
  <c r="D42"/>
  <c r="D24"/>
  <c r="D26"/>
  <c r="D27"/>
  <c r="D22"/>
  <c r="D34"/>
  <c r="D35"/>
  <c r="D36"/>
  <c r="D37"/>
  <c r="E14"/>
  <c r="F14"/>
  <c r="G14"/>
  <c r="H14"/>
  <c r="I14"/>
  <c r="J14"/>
  <c r="K14"/>
  <c r="M14"/>
  <c r="M9" s="1"/>
  <c r="N14"/>
  <c r="N9" s="1"/>
  <c r="O14"/>
  <c r="O9" s="1"/>
  <c r="D49"/>
  <c r="D50"/>
  <c r="D51"/>
  <c r="D52"/>
  <c r="D54"/>
  <c r="D55"/>
  <c r="D56"/>
  <c r="D57"/>
  <c r="D29"/>
  <c r="D30"/>
  <c r="D31"/>
  <c r="D32"/>
  <c r="L17"/>
  <c r="M17"/>
  <c r="M12" s="1"/>
  <c r="N17"/>
  <c r="N12" s="1"/>
  <c r="O17"/>
  <c r="O12" s="1"/>
  <c r="O53"/>
  <c r="N53"/>
  <c r="M53"/>
  <c r="L53"/>
  <c r="O48"/>
  <c r="N48"/>
  <c r="M48"/>
  <c r="L48"/>
  <c r="L43"/>
  <c r="M46"/>
  <c r="M16" s="1"/>
  <c r="M11" s="1"/>
  <c r="N41"/>
  <c r="D41" s="1"/>
  <c r="N40"/>
  <c r="N46" l="1"/>
  <c r="M43"/>
  <c r="L12"/>
  <c r="L19"/>
  <c r="M33"/>
  <c r="N33"/>
  <c r="O33"/>
  <c r="N25"/>
  <c r="D25" s="1"/>
  <c r="N16" l="1"/>
  <c r="N11" s="1"/>
  <c r="O46"/>
  <c r="D46" s="1"/>
  <c r="N43"/>
  <c r="L18"/>
  <c r="D19"/>
  <c r="D14" s="1"/>
  <c r="L14"/>
  <c r="L9" s="1"/>
  <c r="L58"/>
  <c r="M58"/>
  <c r="N58"/>
  <c r="O58"/>
  <c r="O16" l="1"/>
  <c r="O11" s="1"/>
  <c r="O43"/>
  <c r="E16"/>
  <c r="F16"/>
  <c r="G16"/>
  <c r="H16"/>
  <c r="I16"/>
  <c r="J16"/>
  <c r="E15"/>
  <c r="F15"/>
  <c r="G15"/>
  <c r="H15"/>
  <c r="I15"/>
  <c r="J15"/>
  <c r="J10" s="1"/>
  <c r="K15"/>
  <c r="K10" s="1"/>
  <c r="I67" l="1"/>
  <c r="K21"/>
  <c r="K58"/>
  <c r="J58"/>
  <c r="D58" s="1"/>
  <c r="F58"/>
  <c r="E58"/>
  <c r="H94"/>
  <c r="H95"/>
  <c r="H10" s="1"/>
  <c r="H96"/>
  <c r="G94"/>
  <c r="G95"/>
  <c r="G10" s="1"/>
  <c r="G96"/>
  <c r="F94"/>
  <c r="F95"/>
  <c r="F96"/>
  <c r="E94"/>
  <c r="G93"/>
  <c r="H93"/>
  <c r="D94"/>
  <c r="D96"/>
  <c r="D97"/>
  <c r="I95"/>
  <c r="D95" s="1"/>
  <c r="I10" l="1"/>
  <c r="D21"/>
  <c r="D16" s="1"/>
  <c r="K16"/>
  <c r="K11" s="1"/>
  <c r="I93"/>
  <c r="J93"/>
  <c r="K93"/>
  <c r="F93" s="1"/>
  <c r="I83"/>
  <c r="I66" s="1"/>
  <c r="I11" s="1"/>
  <c r="I33"/>
  <c r="I28"/>
  <c r="D93" l="1"/>
  <c r="I23"/>
  <c r="J33"/>
  <c r="I9"/>
  <c r="H66"/>
  <c r="H11" s="1"/>
  <c r="H83" l="1"/>
  <c r="D87"/>
  <c r="D86"/>
  <c r="H9"/>
  <c r="I43"/>
  <c r="D83" l="1"/>
  <c r="H43"/>
  <c r="H73"/>
  <c r="H88"/>
  <c r="H78"/>
  <c r="H68"/>
  <c r="H67"/>
  <c r="H53"/>
  <c r="H48"/>
  <c r="H38"/>
  <c r="H33"/>
  <c r="H28"/>
  <c r="H23"/>
  <c r="H18"/>
  <c r="H17"/>
  <c r="H12" s="1"/>
  <c r="H8" s="1"/>
  <c r="G66"/>
  <c r="G11" s="1"/>
  <c r="K53"/>
  <c r="J53"/>
  <c r="I53"/>
  <c r="F53"/>
  <c r="E53"/>
  <c r="G33"/>
  <c r="D92"/>
  <c r="E91"/>
  <c r="E88" s="1"/>
  <c r="D90"/>
  <c r="D89"/>
  <c r="K88"/>
  <c r="J88"/>
  <c r="I88"/>
  <c r="G88"/>
  <c r="F88"/>
  <c r="D81"/>
  <c r="D78" s="1"/>
  <c r="K78"/>
  <c r="J78"/>
  <c r="I78"/>
  <c r="G78"/>
  <c r="F78"/>
  <c r="E78"/>
  <c r="D77"/>
  <c r="D73" s="1"/>
  <c r="K73"/>
  <c r="J73"/>
  <c r="I73"/>
  <c r="G73"/>
  <c r="F73"/>
  <c r="E73"/>
  <c r="D71"/>
  <c r="D70"/>
  <c r="D69"/>
  <c r="K68"/>
  <c r="J68"/>
  <c r="I68"/>
  <c r="G68"/>
  <c r="F68"/>
  <c r="E68"/>
  <c r="K67"/>
  <c r="K63" s="1"/>
  <c r="J67"/>
  <c r="I63"/>
  <c r="G67"/>
  <c r="E67"/>
  <c r="J66"/>
  <c r="J11" s="1"/>
  <c r="F66"/>
  <c r="F11" s="1"/>
  <c r="E66"/>
  <c r="F65"/>
  <c r="F10" s="1"/>
  <c r="E65"/>
  <c r="E10" s="1"/>
  <c r="F64"/>
  <c r="E64"/>
  <c r="K48"/>
  <c r="J48"/>
  <c r="I48"/>
  <c r="G48"/>
  <c r="F48"/>
  <c r="E48"/>
  <c r="K43"/>
  <c r="G43"/>
  <c r="F43"/>
  <c r="E43"/>
  <c r="K38"/>
  <c r="I38"/>
  <c r="G38"/>
  <c r="F38"/>
  <c r="E38"/>
  <c r="K33"/>
  <c r="F33"/>
  <c r="E33"/>
  <c r="G28"/>
  <c r="F28"/>
  <c r="E28"/>
  <c r="G23"/>
  <c r="F23"/>
  <c r="E23"/>
  <c r="K18"/>
  <c r="I18"/>
  <c r="G18"/>
  <c r="F18"/>
  <c r="E18"/>
  <c r="K17"/>
  <c r="J17"/>
  <c r="J13" s="1"/>
  <c r="I17"/>
  <c r="I12" s="1"/>
  <c r="G17"/>
  <c r="G12" s="1"/>
  <c r="F17"/>
  <c r="F12" s="1"/>
  <c r="E17"/>
  <c r="K9"/>
  <c r="G9"/>
  <c r="E9"/>
  <c r="D43" l="1"/>
  <c r="D28"/>
  <c r="D23"/>
  <c r="E11"/>
  <c r="D66"/>
  <c r="D11" s="1"/>
  <c r="D53"/>
  <c r="D48"/>
  <c r="G63"/>
  <c r="K12"/>
  <c r="K8" s="1"/>
  <c r="E12"/>
  <c r="J12"/>
  <c r="G8"/>
  <c r="F9"/>
  <c r="F8" s="1"/>
  <c r="I8"/>
  <c r="H63"/>
  <c r="E13"/>
  <c r="K13"/>
  <c r="D64"/>
  <c r="F13"/>
  <c r="F63"/>
  <c r="D68"/>
  <c r="H13"/>
  <c r="D17"/>
  <c r="E63"/>
  <c r="D63" s="1"/>
  <c r="G13"/>
  <c r="J63"/>
  <c r="D65"/>
  <c r="D9"/>
  <c r="D67"/>
  <c r="D91"/>
  <c r="D88" s="1"/>
  <c r="J9"/>
  <c r="J8" s="1"/>
  <c r="E8" l="1"/>
  <c r="D12"/>
  <c r="I13" l="1"/>
  <c r="N15"/>
  <c r="O15"/>
  <c r="D18"/>
  <c r="L15"/>
  <c r="N13" l="1"/>
  <c r="N10"/>
  <c r="N8" s="1"/>
  <c r="O13"/>
  <c r="O10"/>
  <c r="O8" s="1"/>
  <c r="L13"/>
  <c r="L10"/>
  <c r="L8" s="1"/>
  <c r="D20"/>
  <c r="D38"/>
  <c r="M10"/>
  <c r="M8" s="1"/>
  <c r="M15"/>
  <c r="M13" s="1"/>
  <c r="M38"/>
  <c r="D40"/>
  <c r="D15" s="1"/>
  <c r="D13" l="1"/>
  <c r="D10"/>
  <c r="D8" s="1"/>
</calcChain>
</file>

<file path=xl/sharedStrings.xml><?xml version="1.0" encoding="utf-8"?>
<sst xmlns="http://schemas.openxmlformats.org/spreadsheetml/2006/main" count="138" uniqueCount="54">
  <si>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</si>
  <si>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</si>
  <si>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</si>
  <si>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</si>
  <si>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</si>
  <si>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</si>
  <si>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</si>
  <si>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</si>
  <si>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</si>
  <si>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</si>
  <si>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</si>
  <si>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</si>
  <si>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</si>
  <si>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</si>
  <si>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</si>
  <si>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</si>
  <si>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</si>
  <si>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</si>
  <si>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</si>
  <si>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</si>
  <si>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</si>
  <si>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</si>
  <si>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</si>
  <si>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</si>
  <si>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</si>
  <si>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</si>
  <si>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</si>
  <si>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</si>
  <si>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</si>
  <si>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</si>
  <si>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</si>
  <si>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</si>
  <si>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</si>
  <si>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</si>
  <si>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</si>
  <si>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</si>
  <si>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</si>
  <si>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</si>
  <si>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</si>
  <si>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</si>
  <si>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</si>
  <si>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</si>
  <si>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</si>
  <si>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</si>
  <si>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</si>
  <si>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</si>
  <si>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</si>
  <si>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</si>
  <si>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</si>
  <si>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Мунициципальная составляющая городского округа город Воронеж регионального проекта "Дорожная сеть"национального проекта «Безопасные и качественные автомобильные дороги»</t>
  </si>
  <si>
    <t>126425,86*</t>
  </si>
  <si>
    <t>* подлежит корректировке после утверждения бюджета городского округа город Воронеж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</si>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</sst>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8" fillId="2" borderId="0" xfId="0" applyFont="1" applyFill="1"/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3" fillId="2" borderId="0" xfId="0" applyNumberFormat="1" applyFont="1" applyFill="1" applyAlignment="1"/>
    <xf numFmtId="4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09"/>
  <sheetViews>
    <sheetView tabSelected="1" view="pageLayout" topLeftCell="B64" zoomScale="85" zoomScaleNormal="100" zoomScalePageLayoutView="85" workbookViewId="0">
      <selection activeCell="B13" sqref="B13:B17"/>
    </sheetView>
  </sheetViews>
  <sheetFormatPr defaultRowHeight="12.75"/>
  <cols>
    <col min="1" max="1" width="18.5703125" style="20" customWidth="1"/>
    <col min="2" max="2" width="26.42578125" style="11" customWidth="1"/>
    <col min="3" max="3" width="25" style="1" customWidth="1"/>
    <col min="4" max="4" width="13.28515625" style="4" customWidth="1"/>
    <col min="5" max="5" width="12.42578125" style="4" customWidth="1"/>
    <col min="6" max="6" width="12.28515625" style="4" customWidth="1"/>
    <col min="7" max="8" width="12.140625" style="4" customWidth="1"/>
    <col min="9" max="10" width="12.42578125" style="4" customWidth="1"/>
    <col min="11" max="11" width="12.85546875" style="4" customWidth="1"/>
    <col min="12" max="12" width="12" style="1" customWidth="1"/>
    <col min="13" max="13" width="12.28515625" style="1" customWidth="1"/>
    <col min="14" max="14" width="11.5703125" style="1" customWidth="1"/>
    <col min="15" max="15" width="12.7109375" style="1" customWidth="1"/>
    <col min="16" max="16384" width="9.140625" style="1"/>
  </cols>
  <sheetData>
    <row r="1" spans="1:15" ht="25.5" customHeight="1">
      <c r="B1" s="14"/>
      <c r="C1" s="2"/>
      <c r="D1" s="3"/>
      <c r="E1" s="3"/>
      <c r="F1" s="3"/>
      <c r="G1" s="53"/>
      <c r="H1" s="53"/>
      <c r="I1" s="53"/>
      <c r="J1" s="53"/>
      <c r="K1" s="53"/>
      <c r="M1" s="40" t="s">
        <v>48</v>
      </c>
      <c r="N1" s="40"/>
      <c r="O1" s="40"/>
    </row>
    <row r="2" spans="1:15" ht="23.25" customHeight="1">
      <c r="A2" s="21"/>
      <c r="B2" s="14"/>
      <c r="C2" s="7"/>
      <c r="D2" s="3"/>
      <c r="E2" s="3"/>
      <c r="F2" s="3"/>
      <c r="G2" s="59"/>
      <c r="H2" s="59"/>
      <c r="I2" s="59"/>
      <c r="J2" s="59"/>
      <c r="K2" s="59"/>
      <c r="L2" s="49" t="s">
        <v>40</v>
      </c>
      <c r="M2" s="49"/>
      <c r="N2" s="49"/>
      <c r="O2" s="49"/>
    </row>
    <row r="3" spans="1:15" ht="13.5" customHeight="1">
      <c r="A3" s="21"/>
      <c r="B3" s="14"/>
      <c r="C3" s="7"/>
      <c r="D3" s="3"/>
      <c r="E3" s="3"/>
      <c r="F3" s="3"/>
      <c r="G3" s="38"/>
      <c r="H3" s="38"/>
      <c r="I3" s="38"/>
      <c r="J3" s="38"/>
      <c r="K3" s="38"/>
      <c r="L3" s="39"/>
      <c r="M3" s="39"/>
      <c r="N3" s="39"/>
      <c r="O3" s="39"/>
    </row>
    <row r="4" spans="1:15" ht="90.75" customHeight="1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9" hidden="1" customHeight="1">
      <c r="A5" s="21"/>
      <c r="B5" s="15"/>
      <c r="C5" s="8"/>
      <c r="D5" s="9"/>
      <c r="E5" s="9"/>
      <c r="F5" s="9"/>
      <c r="G5" s="9"/>
      <c r="H5" s="9"/>
    </row>
    <row r="6" spans="1:15" s="5" customFormat="1" ht="27.75" customHeight="1">
      <c r="A6" s="54" t="s">
        <v>2</v>
      </c>
      <c r="B6" s="56" t="s">
        <v>7</v>
      </c>
      <c r="C6" s="58" t="s">
        <v>5</v>
      </c>
      <c r="D6" s="42" t="s">
        <v>9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ht="54.75" customHeight="1">
      <c r="A7" s="55"/>
      <c r="B7" s="57"/>
      <c r="C7" s="58"/>
      <c r="D7" s="33" t="s">
        <v>34</v>
      </c>
      <c r="E7" s="33">
        <v>2014</v>
      </c>
      <c r="F7" s="33">
        <v>2015</v>
      </c>
      <c r="G7" s="33">
        <v>2016</v>
      </c>
      <c r="H7" s="33">
        <v>2017</v>
      </c>
      <c r="I7" s="33">
        <v>2018</v>
      </c>
      <c r="J7" s="33">
        <v>2019</v>
      </c>
      <c r="K7" s="33">
        <v>2020</v>
      </c>
      <c r="L7" s="33">
        <v>2021</v>
      </c>
      <c r="M7" s="33">
        <v>2022</v>
      </c>
      <c r="N7" s="33">
        <v>2023</v>
      </c>
      <c r="O7" s="33">
        <v>2024</v>
      </c>
    </row>
    <row r="8" spans="1:15" ht="20.25" customHeight="1">
      <c r="A8" s="45" t="s">
        <v>8</v>
      </c>
      <c r="B8" s="45" t="s">
        <v>33</v>
      </c>
      <c r="C8" s="24" t="s">
        <v>38</v>
      </c>
      <c r="D8" s="23">
        <f>D9+D10+D11+D12</f>
        <v>49505455.793488011</v>
      </c>
      <c r="E8" s="23">
        <f t="shared" ref="E8:O8" si="0">E9+E10+E11+E12</f>
        <v>1906661.7080000001</v>
      </c>
      <c r="F8" s="23">
        <f t="shared" si="0"/>
        <v>2098603.83</v>
      </c>
      <c r="G8" s="23">
        <f t="shared" si="0"/>
        <v>4603096.8</v>
      </c>
      <c r="H8" s="23">
        <f t="shared" si="0"/>
        <v>5363152.22</v>
      </c>
      <c r="I8" s="23">
        <f t="shared" si="0"/>
        <v>5015416.3100000005</v>
      </c>
      <c r="J8" s="23">
        <f t="shared" si="0"/>
        <v>4223905.9000000004</v>
      </c>
      <c r="K8" s="23">
        <f t="shared" si="0"/>
        <v>3146907.4000000004</v>
      </c>
      <c r="L8" s="23">
        <f t="shared" si="0"/>
        <v>3009576.7</v>
      </c>
      <c r="M8" s="23">
        <f t="shared" si="0"/>
        <v>6177204.3599999994</v>
      </c>
      <c r="N8" s="23">
        <f t="shared" si="0"/>
        <v>7361183.0171999997</v>
      </c>
      <c r="O8" s="23">
        <f t="shared" si="0"/>
        <v>6599788.5482879998</v>
      </c>
    </row>
    <row r="9" spans="1:15" ht="19.5" customHeight="1">
      <c r="A9" s="46"/>
      <c r="B9" s="46"/>
      <c r="C9" s="24" t="s">
        <v>6</v>
      </c>
      <c r="D9" s="23">
        <f>D14+D64+D89+D94</f>
        <v>11449615.35</v>
      </c>
      <c r="E9" s="23">
        <f t="shared" ref="E9:O9" si="1">E14+E64+E89+E94</f>
        <v>28933.32</v>
      </c>
      <c r="F9" s="23">
        <f t="shared" si="1"/>
        <v>116200.03</v>
      </c>
      <c r="G9" s="23">
        <f t="shared" si="1"/>
        <v>0</v>
      </c>
      <c r="H9" s="23">
        <f t="shared" si="1"/>
        <v>1000000</v>
      </c>
      <c r="I9" s="23">
        <f t="shared" si="1"/>
        <v>1000682</v>
      </c>
      <c r="J9" s="23">
        <f t="shared" si="1"/>
        <v>500000</v>
      </c>
      <c r="K9" s="23">
        <f t="shared" si="1"/>
        <v>500000</v>
      </c>
      <c r="L9" s="23">
        <f t="shared" si="1"/>
        <v>500000</v>
      </c>
      <c r="M9" s="23">
        <f t="shared" si="1"/>
        <v>1803800</v>
      </c>
      <c r="N9" s="23">
        <f t="shared" si="1"/>
        <v>3000000</v>
      </c>
      <c r="O9" s="23">
        <f t="shared" si="1"/>
        <v>3000000</v>
      </c>
    </row>
    <row r="10" spans="1:15" ht="19.5" customHeight="1">
      <c r="A10" s="46"/>
      <c r="B10" s="46"/>
      <c r="C10" s="24" t="s">
        <v>4</v>
      </c>
      <c r="D10" s="23">
        <f>D15+D65+D90+D95</f>
        <v>29372162.389400005</v>
      </c>
      <c r="E10" s="23">
        <f t="shared" ref="E10:O10" si="2">E15+E65+E90+E95</f>
        <v>1101044.8500000001</v>
      </c>
      <c r="F10" s="23">
        <f t="shared" si="2"/>
        <v>962442.99999999988</v>
      </c>
      <c r="G10" s="23">
        <f t="shared" si="2"/>
        <v>2796587.9</v>
      </c>
      <c r="H10" s="23">
        <f t="shared" si="2"/>
        <v>3115111.6</v>
      </c>
      <c r="I10" s="23">
        <f t="shared" si="2"/>
        <v>2942547.7300000004</v>
      </c>
      <c r="J10" s="23">
        <f t="shared" si="2"/>
        <v>2676720.17</v>
      </c>
      <c r="K10" s="23">
        <f t="shared" si="2"/>
        <v>2152162.7200000002</v>
      </c>
      <c r="L10" s="23">
        <f t="shared" si="2"/>
        <v>2175887.16</v>
      </c>
      <c r="M10" s="23">
        <f t="shared" si="2"/>
        <v>4048174.6339000002</v>
      </c>
      <c r="N10" s="23">
        <f t="shared" si="2"/>
        <v>4073161.4454999999</v>
      </c>
      <c r="O10" s="23">
        <f t="shared" si="2"/>
        <v>3328321.18</v>
      </c>
    </row>
    <row r="11" spans="1:15" ht="19.5" customHeight="1">
      <c r="A11" s="46"/>
      <c r="B11" s="46"/>
      <c r="C11" s="24" t="s">
        <v>11</v>
      </c>
      <c r="D11" s="23">
        <f>D16+D66+D91+D96</f>
        <v>4324256.5540880002</v>
      </c>
      <c r="E11" s="23">
        <f t="shared" ref="E11:O11" si="3">E16+E66+E91+E96</f>
        <v>547758.03800000006</v>
      </c>
      <c r="F11" s="23">
        <f t="shared" si="3"/>
        <v>566840.80000000005</v>
      </c>
      <c r="G11" s="23">
        <f t="shared" si="3"/>
        <v>1282923.9000000001</v>
      </c>
      <c r="H11" s="23">
        <f t="shared" si="3"/>
        <v>240668.2</v>
      </c>
      <c r="I11" s="23">
        <f t="shared" si="3"/>
        <v>169472.66999999998</v>
      </c>
      <c r="J11" s="23">
        <f>J16+J66+J91+J96</f>
        <v>179664.06</v>
      </c>
      <c r="K11" s="23">
        <f t="shared" si="3"/>
        <v>118561.68000000001</v>
      </c>
      <c r="L11" s="23">
        <f>L16+L66+L91+L96</f>
        <v>333689.53999999998</v>
      </c>
      <c r="M11" s="23">
        <f t="shared" si="3"/>
        <v>325229.72609999997</v>
      </c>
      <c r="N11" s="23">
        <f t="shared" si="3"/>
        <v>288021.57170000003</v>
      </c>
      <c r="O11" s="23">
        <f t="shared" si="3"/>
        <v>271467.368288</v>
      </c>
    </row>
    <row r="12" spans="1:15" ht="19.5" customHeight="1">
      <c r="A12" s="47"/>
      <c r="B12" s="47"/>
      <c r="C12" s="24" t="s">
        <v>10</v>
      </c>
      <c r="D12" s="23">
        <f t="shared" ref="D12:O12" si="4">D17+D67+D92</f>
        <v>4359421.5</v>
      </c>
      <c r="E12" s="23">
        <f t="shared" si="4"/>
        <v>228925.5</v>
      </c>
      <c r="F12" s="23">
        <f t="shared" si="4"/>
        <v>453120</v>
      </c>
      <c r="G12" s="23">
        <f t="shared" si="4"/>
        <v>523585</v>
      </c>
      <c r="H12" s="23">
        <f t="shared" si="4"/>
        <v>1007372.42</v>
      </c>
      <c r="I12" s="23">
        <f t="shared" si="4"/>
        <v>902713.91</v>
      </c>
      <c r="J12" s="23">
        <f t="shared" si="4"/>
        <v>867521.67</v>
      </c>
      <c r="K12" s="23">
        <f t="shared" si="4"/>
        <v>376183</v>
      </c>
      <c r="L12" s="23">
        <f t="shared" si="4"/>
        <v>0</v>
      </c>
      <c r="M12" s="23">
        <f t="shared" si="4"/>
        <v>0</v>
      </c>
      <c r="N12" s="23">
        <f t="shared" si="4"/>
        <v>0</v>
      </c>
      <c r="O12" s="23">
        <f t="shared" si="4"/>
        <v>0</v>
      </c>
    </row>
    <row r="13" spans="1:15" ht="20.25" customHeight="1">
      <c r="A13" s="27" t="s">
        <v>0</v>
      </c>
      <c r="B13" s="45" t="s">
        <v>37</v>
      </c>
      <c r="C13" s="24" t="s">
        <v>38</v>
      </c>
      <c r="D13" s="23">
        <f>D14+D15+D16+D17</f>
        <v>43910852.415488005</v>
      </c>
      <c r="E13" s="23">
        <f t="shared" ref="E13:O13" si="5">E14+E15+E16+E17</f>
        <v>1391209.72</v>
      </c>
      <c r="F13" s="23">
        <f t="shared" si="5"/>
        <v>1279770.0999999999</v>
      </c>
      <c r="G13" s="23">
        <f t="shared" si="5"/>
        <v>3943843.2</v>
      </c>
      <c r="H13" s="23">
        <f t="shared" ref="H13" si="6">H14+H15+H16+H17</f>
        <v>4342678.5</v>
      </c>
      <c r="I13" s="23">
        <f t="shared" si="5"/>
        <v>4105265.4000000004</v>
      </c>
      <c r="J13" s="23">
        <f>J14+J15+J16+J17</f>
        <v>3353837.46</v>
      </c>
      <c r="K13" s="23">
        <f t="shared" si="5"/>
        <v>2770724.4000000004</v>
      </c>
      <c r="L13" s="23">
        <f t="shared" si="5"/>
        <v>2796090.7</v>
      </c>
      <c r="M13" s="23">
        <f t="shared" si="5"/>
        <v>6079513.1699999999</v>
      </c>
      <c r="N13" s="23">
        <f t="shared" si="5"/>
        <v>7305765.4671999998</v>
      </c>
      <c r="O13" s="23">
        <f t="shared" si="5"/>
        <v>6542154.2982879998</v>
      </c>
    </row>
    <row r="14" spans="1:15" ht="19.5" customHeight="1">
      <c r="A14" s="28"/>
      <c r="B14" s="46"/>
      <c r="C14" s="24" t="s">
        <v>3</v>
      </c>
      <c r="D14" s="23">
        <f>D19+D24+D29+D34+D39+D44+D49+D54+D59</f>
        <v>11332500</v>
      </c>
      <c r="E14" s="23">
        <f t="shared" ref="E14:O14" si="7">E19+E24+E29+E34+E39+E44+E49+E54+E59</f>
        <v>0</v>
      </c>
      <c r="F14" s="23">
        <f t="shared" si="7"/>
        <v>28700</v>
      </c>
      <c r="G14" s="23">
        <f t="shared" si="7"/>
        <v>0</v>
      </c>
      <c r="H14" s="23">
        <f t="shared" si="7"/>
        <v>1000000</v>
      </c>
      <c r="I14" s="23">
        <f t="shared" si="7"/>
        <v>1000000</v>
      </c>
      <c r="J14" s="23">
        <f t="shared" si="7"/>
        <v>500000</v>
      </c>
      <c r="K14" s="23">
        <f t="shared" si="7"/>
        <v>500000</v>
      </c>
      <c r="L14" s="23">
        <f t="shared" si="7"/>
        <v>500000</v>
      </c>
      <c r="M14" s="23">
        <f t="shared" si="7"/>
        <v>1803800</v>
      </c>
      <c r="N14" s="23">
        <f t="shared" si="7"/>
        <v>3000000</v>
      </c>
      <c r="O14" s="23">
        <f t="shared" si="7"/>
        <v>3000000</v>
      </c>
    </row>
    <row r="15" spans="1:15" ht="19.5" customHeight="1">
      <c r="A15" s="28"/>
      <c r="B15" s="46"/>
      <c r="C15" s="24" t="s">
        <v>4</v>
      </c>
      <c r="D15" s="23">
        <f>D20+D25+D30+D35+D40+D45+D55+D60</f>
        <v>29079090.719400007</v>
      </c>
      <c r="E15" s="23">
        <f t="shared" ref="E15:O15" si="8">E20+E25+E30+E35+E40+E45+E55+E60</f>
        <v>949251.65</v>
      </c>
      <c r="F15" s="23">
        <f t="shared" si="8"/>
        <v>852310.49999999988</v>
      </c>
      <c r="G15" s="23">
        <f t="shared" si="8"/>
        <v>2772795.4</v>
      </c>
      <c r="H15" s="23">
        <f t="shared" si="8"/>
        <v>3112263.9</v>
      </c>
      <c r="I15" s="23">
        <f t="shared" si="8"/>
        <v>2940547.7300000004</v>
      </c>
      <c r="J15" s="23">
        <f t="shared" si="8"/>
        <v>2674214.4</v>
      </c>
      <c r="K15" s="23">
        <f t="shared" si="8"/>
        <v>2152162.7200000002</v>
      </c>
      <c r="L15" s="23">
        <f t="shared" si="8"/>
        <v>2175887.16</v>
      </c>
      <c r="M15" s="23">
        <f t="shared" si="8"/>
        <v>4048174.6339000002</v>
      </c>
      <c r="N15" s="23">
        <f t="shared" si="8"/>
        <v>4073161.4454999999</v>
      </c>
      <c r="O15" s="23">
        <f t="shared" si="8"/>
        <v>3328321.18</v>
      </c>
    </row>
    <row r="16" spans="1:15" ht="19.5" customHeight="1">
      <c r="A16" s="28"/>
      <c r="B16" s="46"/>
      <c r="C16" s="24" t="s">
        <v>11</v>
      </c>
      <c r="D16" s="23">
        <f>D21+D26+D31+D36+D41+D46+D51+D56+D61</f>
        <v>3499261.6960880002</v>
      </c>
      <c r="E16" s="23">
        <f t="shared" ref="E16:O16" si="9">E21+E26+E31+E36+E41+E46+E51+E56+E61</f>
        <v>441958.07</v>
      </c>
      <c r="F16" s="23">
        <f t="shared" si="9"/>
        <v>398759.60000000003</v>
      </c>
      <c r="G16" s="23">
        <f t="shared" si="9"/>
        <v>1171047.8</v>
      </c>
      <c r="H16" s="23">
        <f t="shared" si="9"/>
        <v>230414.6</v>
      </c>
      <c r="I16" s="23">
        <f t="shared" si="9"/>
        <v>164717.66999999998</v>
      </c>
      <c r="J16" s="23">
        <f t="shared" si="9"/>
        <v>179623.06</v>
      </c>
      <c r="K16" s="23">
        <f t="shared" si="9"/>
        <v>118561.68000000001</v>
      </c>
      <c r="L16" s="23">
        <f>L21+L26+L31+L36+L41+L46+L51+L56+L61</f>
        <v>120203.54</v>
      </c>
      <c r="M16" s="23">
        <f t="shared" si="9"/>
        <v>227538.53609999997</v>
      </c>
      <c r="N16" s="23">
        <f t="shared" si="9"/>
        <v>232604.02170000004</v>
      </c>
      <c r="O16" s="23">
        <f t="shared" si="9"/>
        <v>213833.118288</v>
      </c>
    </row>
    <row r="17" spans="1:15" ht="19.5" customHeight="1">
      <c r="A17" s="29"/>
      <c r="B17" s="47"/>
      <c r="C17" s="24" t="s">
        <v>10</v>
      </c>
      <c r="D17" s="23">
        <f t="shared" ref="D17:O17" si="10">D22+D27+D32+D42+D47+D37</f>
        <v>0</v>
      </c>
      <c r="E17" s="23">
        <f t="shared" si="10"/>
        <v>0</v>
      </c>
      <c r="F17" s="23">
        <f t="shared" si="10"/>
        <v>0</v>
      </c>
      <c r="G17" s="23">
        <f t="shared" si="10"/>
        <v>0</v>
      </c>
      <c r="H17" s="23">
        <f t="shared" ref="H17" si="11">H22+H27+H32+H42+H47+H37</f>
        <v>0</v>
      </c>
      <c r="I17" s="23">
        <f t="shared" si="10"/>
        <v>0</v>
      </c>
      <c r="J17" s="23">
        <f t="shared" si="10"/>
        <v>0</v>
      </c>
      <c r="K17" s="23">
        <f t="shared" si="10"/>
        <v>0</v>
      </c>
      <c r="L17" s="23">
        <f t="shared" si="10"/>
        <v>0</v>
      </c>
      <c r="M17" s="23">
        <f t="shared" si="10"/>
        <v>0</v>
      </c>
      <c r="N17" s="23">
        <f t="shared" si="10"/>
        <v>0</v>
      </c>
      <c r="O17" s="23">
        <f t="shared" si="10"/>
        <v>0</v>
      </c>
    </row>
    <row r="18" spans="1:15" ht="20.25" customHeight="1">
      <c r="A18" s="45" t="s">
        <v>19</v>
      </c>
      <c r="B18" s="45" t="s">
        <v>14</v>
      </c>
      <c r="C18" s="24" t="s">
        <v>38</v>
      </c>
      <c r="D18" s="23">
        <f>E18+F18+G18+H18+I18+J18+K18+L18+M18+N18+O18</f>
        <v>15282444.550000001</v>
      </c>
      <c r="E18" s="23">
        <f>E19+E20+E21+E22</f>
        <v>813764.20000000007</v>
      </c>
      <c r="F18" s="23">
        <f t="shared" ref="F18:O18" si="12">F19+F20+F21+F22</f>
        <v>768631.5</v>
      </c>
      <c r="G18" s="23">
        <f t="shared" si="12"/>
        <v>1075296.43</v>
      </c>
      <c r="H18" s="23">
        <f t="shared" ref="H18" si="13">H19+H20+H21+H22</f>
        <v>1322302.1000000001</v>
      </c>
      <c r="I18" s="23">
        <f t="shared" si="12"/>
        <v>1615318.53</v>
      </c>
      <c r="J18" s="23">
        <v>1506265.7</v>
      </c>
      <c r="K18" s="23">
        <f t="shared" si="12"/>
        <v>1318429.1400000001</v>
      </c>
      <c r="L18" s="23">
        <f t="shared" si="12"/>
        <v>1326982.1399999999</v>
      </c>
      <c r="M18" s="23">
        <f t="shared" si="12"/>
        <v>1773274.9300000002</v>
      </c>
      <c r="N18" s="23">
        <f t="shared" si="12"/>
        <v>1844205.73</v>
      </c>
      <c r="O18" s="23">
        <f t="shared" si="12"/>
        <v>1917974.1500000001</v>
      </c>
    </row>
    <row r="19" spans="1:15" ht="19.5" customHeight="1">
      <c r="A19" s="46"/>
      <c r="B19" s="46"/>
      <c r="C19" s="24" t="s">
        <v>3</v>
      </c>
      <c r="D19" s="23">
        <f t="shared" ref="D19:D22" si="14">E19+F19+G19+H19+I19+J19+K19+L19+M19+N19+O19</f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f>L17*97/100</f>
        <v>0</v>
      </c>
      <c r="M19" s="23">
        <v>0</v>
      </c>
      <c r="N19" s="23">
        <v>0</v>
      </c>
      <c r="O19" s="23">
        <v>0</v>
      </c>
    </row>
    <row r="20" spans="1:15" ht="19.5" customHeight="1">
      <c r="A20" s="46"/>
      <c r="B20" s="46"/>
      <c r="C20" s="24" t="s">
        <v>4</v>
      </c>
      <c r="D20" s="23">
        <f t="shared" si="14"/>
        <v>13406126.090000002</v>
      </c>
      <c r="E20" s="23">
        <v>594376.05000000005</v>
      </c>
      <c r="F20" s="23">
        <v>598541.19999999995</v>
      </c>
      <c r="G20" s="23">
        <v>398180.2</v>
      </c>
      <c r="H20" s="23">
        <v>1201801</v>
      </c>
      <c r="I20" s="23">
        <v>1539729.03</v>
      </c>
      <c r="J20" s="23">
        <v>1432276.7</v>
      </c>
      <c r="K20" s="23">
        <v>1250714.26</v>
      </c>
      <c r="L20" s="23">
        <v>1258392.5</v>
      </c>
      <c r="M20" s="23">
        <v>1644065.59</v>
      </c>
      <c r="N20" s="23">
        <v>1709828.22</v>
      </c>
      <c r="O20" s="23">
        <v>1778221.34</v>
      </c>
    </row>
    <row r="21" spans="1:15" ht="19.5" customHeight="1">
      <c r="A21" s="46"/>
      <c r="B21" s="46"/>
      <c r="C21" s="24" t="s">
        <v>11</v>
      </c>
      <c r="D21" s="23">
        <f t="shared" si="14"/>
        <v>1876318.4600000002</v>
      </c>
      <c r="E21" s="23">
        <v>219388.15</v>
      </c>
      <c r="F21" s="23">
        <v>170090.3</v>
      </c>
      <c r="G21" s="23">
        <v>677116.23</v>
      </c>
      <c r="H21" s="23">
        <v>120501.1</v>
      </c>
      <c r="I21" s="23">
        <v>75589.5</v>
      </c>
      <c r="J21" s="23">
        <v>73989</v>
      </c>
      <c r="K21" s="23">
        <f>38681.88+29033</f>
        <v>67714.880000000005</v>
      </c>
      <c r="L21" s="23">
        <v>68589.64</v>
      </c>
      <c r="M21" s="23">
        <v>129209.34</v>
      </c>
      <c r="N21" s="23">
        <v>134377.51</v>
      </c>
      <c r="O21" s="23">
        <v>139752.81</v>
      </c>
    </row>
    <row r="22" spans="1:15" ht="19.5" customHeight="1">
      <c r="A22" s="47"/>
      <c r="B22" s="47"/>
      <c r="C22" s="24" t="s">
        <v>10</v>
      </c>
      <c r="D22" s="23">
        <f t="shared" si="14"/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</row>
    <row r="23" spans="1:15" ht="20.25" customHeight="1">
      <c r="A23" s="45" t="s">
        <v>20</v>
      </c>
      <c r="B23" s="45" t="s">
        <v>17</v>
      </c>
      <c r="C23" s="24" t="s">
        <v>38</v>
      </c>
      <c r="D23" s="23">
        <f>E23+F23+G23+H23+I23+J23+K23+L23+M23+N23+O23</f>
        <v>5102431.79</v>
      </c>
      <c r="E23" s="23">
        <f>E24+E25+E26+E27</f>
        <v>385099.92000000004</v>
      </c>
      <c r="F23" s="23">
        <f>F24+F25+F26+F27</f>
        <v>330604.59999999998</v>
      </c>
      <c r="G23" s="23">
        <f t="shared" ref="G23" si="15">G24+G25+G26+G27</f>
        <v>2793629.27</v>
      </c>
      <c r="H23" s="23">
        <f t="shared" ref="H23" si="16">H24+H25+H26+H27</f>
        <v>133697.51999999999</v>
      </c>
      <c r="I23" s="23">
        <f>I25+I26</f>
        <v>175139.67</v>
      </c>
      <c r="J23" s="23">
        <v>298634.75</v>
      </c>
      <c r="K23" s="23">
        <v>0</v>
      </c>
      <c r="L23" s="23">
        <v>0</v>
      </c>
      <c r="M23" s="23">
        <v>315743.87</v>
      </c>
      <c r="N23" s="23">
        <v>328373.62</v>
      </c>
      <c r="O23" s="23">
        <f>O25+O26</f>
        <v>341508.57</v>
      </c>
    </row>
    <row r="24" spans="1:15" ht="19.5" customHeight="1">
      <c r="A24" s="46"/>
      <c r="B24" s="46"/>
      <c r="C24" s="24" t="s">
        <v>3</v>
      </c>
      <c r="D24" s="23">
        <f t="shared" ref="D24:D27" si="17">E24+F24+G24+H24+I24+J24+K24+L24+M24+N24+O24</f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</row>
    <row r="25" spans="1:15" ht="20.25" customHeight="1">
      <c r="A25" s="46"/>
      <c r="B25" s="46"/>
      <c r="C25" s="24" t="s">
        <v>4</v>
      </c>
      <c r="D25" s="23">
        <f t="shared" si="17"/>
        <v>4414166.1153000006</v>
      </c>
      <c r="E25" s="23">
        <v>299765.71000000002</v>
      </c>
      <c r="F25" s="23">
        <v>209276.5</v>
      </c>
      <c r="G25" s="23">
        <v>2373981.9</v>
      </c>
      <c r="H25" s="23">
        <v>124548.22</v>
      </c>
      <c r="I25" s="23">
        <v>166727.5</v>
      </c>
      <c r="J25" s="23">
        <v>283809</v>
      </c>
      <c r="K25" s="23">
        <v>0</v>
      </c>
      <c r="L25" s="23">
        <v>0</v>
      </c>
      <c r="M25" s="23">
        <f>M23*97/100</f>
        <v>306271.5539</v>
      </c>
      <c r="N25" s="23">
        <f t="shared" ref="N25" si="18">N23*97/100</f>
        <v>318522.41139999998</v>
      </c>
      <c r="O25" s="23">
        <v>331263.32</v>
      </c>
    </row>
    <row r="26" spans="1:15" ht="19.5" customHeight="1">
      <c r="A26" s="46"/>
      <c r="B26" s="46"/>
      <c r="C26" s="24" t="s">
        <v>11</v>
      </c>
      <c r="D26" s="23">
        <f t="shared" si="17"/>
        <v>688265.67470000009</v>
      </c>
      <c r="E26" s="23">
        <v>85334.21</v>
      </c>
      <c r="F26" s="23">
        <v>121328.1</v>
      </c>
      <c r="G26" s="23">
        <v>419647.37</v>
      </c>
      <c r="H26" s="23">
        <v>9149.2999999999993</v>
      </c>
      <c r="I26" s="23">
        <v>8412.17</v>
      </c>
      <c r="J26" s="23">
        <v>14825.75</v>
      </c>
      <c r="K26" s="23">
        <v>0</v>
      </c>
      <c r="L26" s="23">
        <v>0</v>
      </c>
      <c r="M26" s="23">
        <f>M23*3/100</f>
        <v>9472.3161</v>
      </c>
      <c r="N26" s="23">
        <f>N23*3/100</f>
        <v>9851.2085999999999</v>
      </c>
      <c r="O26" s="23">
        <v>10245.25</v>
      </c>
    </row>
    <row r="27" spans="1:15" ht="19.5" customHeight="1">
      <c r="A27" s="47"/>
      <c r="B27" s="47"/>
      <c r="C27" s="24" t="s">
        <v>10</v>
      </c>
      <c r="D27" s="23">
        <f t="shared" si="17"/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</row>
    <row r="28" spans="1:15" ht="20.25" customHeight="1">
      <c r="A28" s="45" t="s">
        <v>21</v>
      </c>
      <c r="B28" s="45" t="s">
        <v>18</v>
      </c>
      <c r="C28" s="24" t="s">
        <v>38</v>
      </c>
      <c r="D28" s="23">
        <f t="shared" ref="D28:D57" si="19">E28+F28+G28+H28+I28+J28+K28+L28+M28+O28</f>
        <v>33732.5</v>
      </c>
      <c r="E28" s="23">
        <f t="shared" ref="E28:G28" si="20">E29+E30+E31+E32</f>
        <v>14243.2</v>
      </c>
      <c r="F28" s="23">
        <f>F29+F30+F31+F32</f>
        <v>10194.300000000001</v>
      </c>
      <c r="G28" s="23">
        <f t="shared" si="20"/>
        <v>0</v>
      </c>
      <c r="H28" s="23">
        <f t="shared" ref="H28" si="21">H29+H30+H31+H32</f>
        <v>0</v>
      </c>
      <c r="I28" s="23">
        <f>I30+I31</f>
        <v>6227.4</v>
      </c>
      <c r="J28" s="23">
        <v>3067.6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15" ht="19.5" customHeight="1">
      <c r="A29" s="46"/>
      <c r="B29" s="46"/>
      <c r="C29" s="24" t="s">
        <v>3</v>
      </c>
      <c r="D29" s="23">
        <f t="shared" si="19"/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</row>
    <row r="30" spans="1:15" ht="19.5" customHeight="1">
      <c r="A30" s="46"/>
      <c r="B30" s="46"/>
      <c r="C30" s="24" t="s">
        <v>4</v>
      </c>
      <c r="D30" s="23">
        <f t="shared" si="19"/>
        <v>28545.1</v>
      </c>
      <c r="E30" s="23">
        <v>9546</v>
      </c>
      <c r="F30" s="23">
        <v>9983.1</v>
      </c>
      <c r="G30" s="23">
        <v>0</v>
      </c>
      <c r="H30" s="23">
        <v>0</v>
      </c>
      <c r="I30" s="23">
        <v>6040.5</v>
      </c>
      <c r="J30" s="23">
        <v>2975.5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9.5" customHeight="1">
      <c r="A31" s="46"/>
      <c r="B31" s="46"/>
      <c r="C31" s="24" t="s">
        <v>11</v>
      </c>
      <c r="D31" s="23">
        <f t="shared" si="19"/>
        <v>5187.3999999999996</v>
      </c>
      <c r="E31" s="23">
        <v>4697.2</v>
      </c>
      <c r="F31" s="23">
        <v>211.2</v>
      </c>
      <c r="G31" s="23">
        <v>0</v>
      </c>
      <c r="H31" s="23">
        <v>0</v>
      </c>
      <c r="I31" s="23">
        <v>186.9</v>
      </c>
      <c r="J31" s="23">
        <v>92.1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</row>
    <row r="32" spans="1:15" ht="19.5" customHeight="1">
      <c r="A32" s="47"/>
      <c r="B32" s="47"/>
      <c r="C32" s="24" t="s">
        <v>10</v>
      </c>
      <c r="D32" s="23">
        <f t="shared" si="19"/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20.25" customHeight="1">
      <c r="A33" s="45" t="s">
        <v>22</v>
      </c>
      <c r="B33" s="45" t="s">
        <v>12</v>
      </c>
      <c r="C33" s="24" t="s">
        <v>38</v>
      </c>
      <c r="D33" s="23">
        <v>9642754.0600000005</v>
      </c>
      <c r="E33" s="23">
        <f t="shared" ref="E33:O33" si="22">E34+E35+E36</f>
        <v>128950.64</v>
      </c>
      <c r="F33" s="23">
        <f t="shared" si="22"/>
        <v>27382.9</v>
      </c>
      <c r="G33" s="23">
        <f>G34+G35+G36+G37</f>
        <v>1326.5</v>
      </c>
      <c r="H33" s="23">
        <f>H34+H35+H36+H37</f>
        <v>390530.4</v>
      </c>
      <c r="I33" s="23">
        <f>I35+I36</f>
        <v>457508.5</v>
      </c>
      <c r="J33" s="23">
        <f>J35+J36</f>
        <v>184203.40000000002</v>
      </c>
      <c r="K33" s="23">
        <f t="shared" si="22"/>
        <v>126425.86</v>
      </c>
      <c r="L33" s="23" t="s">
        <v>50</v>
      </c>
      <c r="M33" s="23">
        <f t="shared" si="22"/>
        <v>2300000</v>
      </c>
      <c r="N33" s="23">
        <f t="shared" si="22"/>
        <v>3400000</v>
      </c>
      <c r="O33" s="23">
        <f t="shared" si="22"/>
        <v>2500000</v>
      </c>
    </row>
    <row r="34" spans="1:15" ht="19.5" customHeight="1">
      <c r="A34" s="46"/>
      <c r="B34" s="46"/>
      <c r="C34" s="24" t="s">
        <v>3</v>
      </c>
      <c r="D34" s="23">
        <f t="shared" ref="D34:D37" si="23">E34+F34+G34+H34+I34+J34+K34+L34+M34+N34+O34</f>
        <v>6303800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1303800</v>
      </c>
      <c r="N34" s="23">
        <v>2500000</v>
      </c>
      <c r="O34" s="23">
        <v>2500000</v>
      </c>
    </row>
    <row r="35" spans="1:15" ht="19.5" customHeight="1">
      <c r="A35" s="46"/>
      <c r="B35" s="46"/>
      <c r="C35" s="24" t="s">
        <v>4</v>
      </c>
      <c r="D35" s="23">
        <f t="shared" si="23"/>
        <v>3131721.8100000005</v>
      </c>
      <c r="E35" s="23">
        <v>45563.89</v>
      </c>
      <c r="F35" s="23">
        <v>6759.7</v>
      </c>
      <c r="G35" s="23">
        <v>633.29999999999995</v>
      </c>
      <c r="H35" s="23">
        <v>378814.5</v>
      </c>
      <c r="I35" s="23">
        <v>443783</v>
      </c>
      <c r="J35" s="23">
        <v>171401.7</v>
      </c>
      <c r="K35" s="23">
        <v>122632.86</v>
      </c>
      <c r="L35" s="23">
        <v>122632.86</v>
      </c>
      <c r="M35" s="23">
        <v>966500</v>
      </c>
      <c r="N35" s="23">
        <v>873000</v>
      </c>
      <c r="O35" s="23">
        <v>0</v>
      </c>
    </row>
    <row r="36" spans="1:15" ht="19.5" customHeight="1">
      <c r="A36" s="46"/>
      <c r="B36" s="46"/>
      <c r="C36" s="24" t="s">
        <v>11</v>
      </c>
      <c r="D36" s="23">
        <f t="shared" si="23"/>
        <v>207232.25</v>
      </c>
      <c r="E36" s="23">
        <v>83386.75</v>
      </c>
      <c r="F36" s="23">
        <v>20623.2</v>
      </c>
      <c r="G36" s="23">
        <v>693.2</v>
      </c>
      <c r="H36" s="23">
        <v>11715.9</v>
      </c>
      <c r="I36" s="23">
        <v>13725.5</v>
      </c>
      <c r="J36" s="23">
        <v>12801.7</v>
      </c>
      <c r="K36" s="23">
        <v>3793</v>
      </c>
      <c r="L36" s="23">
        <v>3793</v>
      </c>
      <c r="M36" s="23">
        <v>29700</v>
      </c>
      <c r="N36" s="23">
        <v>27000</v>
      </c>
      <c r="O36" s="23">
        <v>0</v>
      </c>
    </row>
    <row r="37" spans="1:15" ht="19.5" customHeight="1">
      <c r="A37" s="47"/>
      <c r="B37" s="47"/>
      <c r="C37" s="24" t="s">
        <v>10</v>
      </c>
      <c r="D37" s="23">
        <f t="shared" si="23"/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</row>
    <row r="38" spans="1:15" ht="27.75" customHeight="1">
      <c r="A38" s="45" t="s">
        <v>23</v>
      </c>
      <c r="B38" s="45" t="s">
        <v>13</v>
      </c>
      <c r="C38" s="24" t="s">
        <v>38</v>
      </c>
      <c r="D38" s="23">
        <f>E38+F38+G38+H38+I38+J38+K38+L38+M38+N38+O38</f>
        <v>2045552.1499999997</v>
      </c>
      <c r="E38" s="23">
        <f t="shared" ref="E38:K38" si="24">E39+E40+E41+E42</f>
        <v>0</v>
      </c>
      <c r="F38" s="23">
        <f t="shared" si="24"/>
        <v>111175</v>
      </c>
      <c r="G38" s="23">
        <f t="shared" si="24"/>
        <v>42246</v>
      </c>
      <c r="H38" s="23">
        <f t="shared" ref="H38" si="25">H39+H40+H41+H42</f>
        <v>395195.1</v>
      </c>
      <c r="I38" s="23">
        <f t="shared" si="24"/>
        <v>216132</v>
      </c>
      <c r="J38" s="23">
        <v>310191.01</v>
      </c>
      <c r="K38" s="23">
        <f t="shared" si="24"/>
        <v>0</v>
      </c>
      <c r="L38" s="23">
        <v>0</v>
      </c>
      <c r="M38" s="23">
        <f>M40+M41</f>
        <v>314104.36</v>
      </c>
      <c r="N38" s="23">
        <v>321740.53000000003</v>
      </c>
      <c r="O38" s="23">
        <f>O40+O41</f>
        <v>334768.14999999997</v>
      </c>
    </row>
    <row r="39" spans="1:15" ht="19.5" customHeight="1">
      <c r="A39" s="46"/>
      <c r="B39" s="46"/>
      <c r="C39" s="24" t="s">
        <v>3</v>
      </c>
      <c r="D39" s="23">
        <f t="shared" ref="D39:D42" si="26">E39+F39+G39+H39+I39+J39+K39+L39+M39+N39+O39</f>
        <v>28700</v>
      </c>
      <c r="E39" s="23">
        <v>0</v>
      </c>
      <c r="F39" s="23">
        <v>28700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</row>
    <row r="40" spans="1:15" ht="19.5" customHeight="1">
      <c r="A40" s="46"/>
      <c r="B40" s="46"/>
      <c r="C40" s="24" t="s">
        <v>4</v>
      </c>
      <c r="D40" s="23">
        <f t="shared" si="26"/>
        <v>1825242.6340999999</v>
      </c>
      <c r="E40" s="23">
        <v>0</v>
      </c>
      <c r="F40" s="23">
        <v>27750</v>
      </c>
      <c r="G40" s="23">
        <v>0</v>
      </c>
      <c r="H40" s="23">
        <v>379572.1</v>
      </c>
      <c r="I40" s="23">
        <v>192674.4</v>
      </c>
      <c r="J40" s="23">
        <f>276747.84+7003.66</f>
        <v>283751.5</v>
      </c>
      <c r="K40" s="23">
        <v>0</v>
      </c>
      <c r="L40" s="23">
        <v>0</v>
      </c>
      <c r="M40" s="23">
        <v>304681.21999999997</v>
      </c>
      <c r="N40" s="23">
        <f t="shared" ref="N40" si="27">N38*97/100</f>
        <v>312088.31410000002</v>
      </c>
      <c r="O40" s="23">
        <v>324725.09999999998</v>
      </c>
    </row>
    <row r="41" spans="1:15" ht="19.5" customHeight="1">
      <c r="A41" s="46"/>
      <c r="B41" s="46"/>
      <c r="C41" s="24" t="s">
        <v>11</v>
      </c>
      <c r="D41" s="23">
        <f t="shared" si="26"/>
        <v>191609.5159</v>
      </c>
      <c r="E41" s="23">
        <v>0</v>
      </c>
      <c r="F41" s="23">
        <v>54725</v>
      </c>
      <c r="G41" s="23">
        <v>42246</v>
      </c>
      <c r="H41" s="23">
        <v>15623</v>
      </c>
      <c r="I41" s="23">
        <v>23457.599999999999</v>
      </c>
      <c r="J41" s="23">
        <f>33443.17-7003.66</f>
        <v>26439.51</v>
      </c>
      <c r="K41" s="23">
        <v>0</v>
      </c>
      <c r="L41" s="23">
        <v>0</v>
      </c>
      <c r="M41" s="23">
        <v>9423.14</v>
      </c>
      <c r="N41" s="23">
        <f t="shared" ref="N41" si="28">N38*3/100</f>
        <v>9652.2159000000011</v>
      </c>
      <c r="O41" s="23">
        <v>10043.049999999999</v>
      </c>
    </row>
    <row r="42" spans="1:15" ht="19.5" customHeight="1">
      <c r="A42" s="47"/>
      <c r="B42" s="47"/>
      <c r="C42" s="24" t="s">
        <v>10</v>
      </c>
      <c r="D42" s="23">
        <f t="shared" si="26"/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</row>
    <row r="43" spans="1:15" ht="27.75" customHeight="1">
      <c r="A43" s="27" t="s">
        <v>24</v>
      </c>
      <c r="B43" s="27" t="s">
        <v>29</v>
      </c>
      <c r="C43" s="24" t="s">
        <v>38</v>
      </c>
      <c r="D43" s="23">
        <f>E43+F43+G43+H43+I43+J43+K43+L43+M43+N43+O43</f>
        <v>444237.85548800003</v>
      </c>
      <c r="E43" s="23">
        <f t="shared" ref="E43:K43" si="29">E44+E45+E46+E47</f>
        <v>47508.76</v>
      </c>
      <c r="F43" s="23">
        <f t="shared" si="29"/>
        <v>31781.8</v>
      </c>
      <c r="G43" s="23">
        <f t="shared" si="29"/>
        <v>31345</v>
      </c>
      <c r="H43" s="23">
        <f t="shared" ref="H43" si="30">H44+H45+H46+H47</f>
        <v>41646</v>
      </c>
      <c r="I43" s="23">
        <f>I46</f>
        <v>37370</v>
      </c>
      <c r="J43" s="23">
        <v>46424</v>
      </c>
      <c r="K43" s="23">
        <f t="shared" si="29"/>
        <v>39187</v>
      </c>
      <c r="L43" s="23">
        <f>L46</f>
        <v>39792</v>
      </c>
      <c r="M43" s="23">
        <f t="shared" ref="M43:O43" si="31">M46</f>
        <v>41383.68</v>
      </c>
      <c r="N43" s="23">
        <f t="shared" si="31"/>
        <v>43039.027200000004</v>
      </c>
      <c r="O43" s="23">
        <f t="shared" si="31"/>
        <v>44760.588288000006</v>
      </c>
    </row>
    <row r="44" spans="1:15" ht="19.5" customHeight="1">
      <c r="A44" s="28"/>
      <c r="B44" s="28"/>
      <c r="C44" s="24" t="s">
        <v>3</v>
      </c>
      <c r="D44" s="23">
        <f t="shared" ref="D44:D47" si="32">E44+F44+G44+H44+I44+J44+K44+L44+M44+N44+O44</f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</row>
    <row r="45" spans="1:15" ht="19.5" customHeight="1">
      <c r="A45" s="28"/>
      <c r="B45" s="28"/>
      <c r="C45" s="24" t="s">
        <v>4</v>
      </c>
      <c r="D45" s="23">
        <f t="shared" si="32"/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</row>
    <row r="46" spans="1:15" ht="19.5" customHeight="1">
      <c r="A46" s="28"/>
      <c r="B46" s="28"/>
      <c r="C46" s="24" t="s">
        <v>11</v>
      </c>
      <c r="D46" s="23">
        <f t="shared" si="32"/>
        <v>444237.85548800003</v>
      </c>
      <c r="E46" s="23">
        <v>47508.76</v>
      </c>
      <c r="F46" s="23">
        <v>31781.8</v>
      </c>
      <c r="G46" s="23">
        <v>31345</v>
      </c>
      <c r="H46" s="23">
        <v>41646</v>
      </c>
      <c r="I46" s="23">
        <v>37370</v>
      </c>
      <c r="J46" s="23">
        <v>46424</v>
      </c>
      <c r="K46" s="23">
        <v>39187</v>
      </c>
      <c r="L46" s="23">
        <v>39792</v>
      </c>
      <c r="M46" s="23">
        <f>L46*1.04</f>
        <v>41383.68</v>
      </c>
      <c r="N46" s="23">
        <f>M46*1.04</f>
        <v>43039.027200000004</v>
      </c>
      <c r="O46" s="23">
        <f>N46*1.04</f>
        <v>44760.588288000006</v>
      </c>
    </row>
    <row r="47" spans="1:15" ht="19.5" customHeight="1">
      <c r="A47" s="28"/>
      <c r="B47" s="28"/>
      <c r="C47" s="24" t="s">
        <v>10</v>
      </c>
      <c r="D47" s="23">
        <f t="shared" si="32"/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</row>
    <row r="48" spans="1:15" ht="25.5" customHeight="1">
      <c r="A48" s="45" t="s">
        <v>28</v>
      </c>
      <c r="B48" s="45" t="s">
        <v>39</v>
      </c>
      <c r="C48" s="24" t="s">
        <v>38</v>
      </c>
      <c r="D48" s="23">
        <f t="shared" si="19"/>
        <v>1643</v>
      </c>
      <c r="E48" s="23">
        <f t="shared" ref="E48:K48" si="33">E49+E50+E51+E52</f>
        <v>1643</v>
      </c>
      <c r="F48" s="23">
        <f t="shared" si="33"/>
        <v>0</v>
      </c>
      <c r="G48" s="23">
        <f t="shared" si="33"/>
        <v>0</v>
      </c>
      <c r="H48" s="23">
        <f t="shared" ref="H48" si="34">H49+H50+H51+H52</f>
        <v>0</v>
      </c>
      <c r="I48" s="23">
        <f t="shared" si="33"/>
        <v>0</v>
      </c>
      <c r="J48" s="23">
        <f t="shared" si="33"/>
        <v>0</v>
      </c>
      <c r="K48" s="23">
        <f t="shared" si="33"/>
        <v>0</v>
      </c>
      <c r="L48" s="23">
        <f t="shared" ref="L48:O48" si="35">L49+L50+L51+L52</f>
        <v>0</v>
      </c>
      <c r="M48" s="23">
        <f t="shared" si="35"/>
        <v>0</v>
      </c>
      <c r="N48" s="23">
        <f t="shared" si="35"/>
        <v>0</v>
      </c>
      <c r="O48" s="23">
        <f t="shared" si="35"/>
        <v>0</v>
      </c>
    </row>
    <row r="49" spans="1:15" ht="19.5" customHeight="1">
      <c r="A49" s="46"/>
      <c r="B49" s="46"/>
      <c r="C49" s="24" t="s">
        <v>3</v>
      </c>
      <c r="D49" s="23">
        <f t="shared" si="19"/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</row>
    <row r="50" spans="1:15" ht="26.25" customHeight="1">
      <c r="A50" s="46"/>
      <c r="B50" s="46"/>
      <c r="C50" s="24" t="s">
        <v>4</v>
      </c>
      <c r="D50" s="23">
        <f t="shared" si="19"/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</row>
    <row r="51" spans="1:15" ht="25.5" customHeight="1">
      <c r="A51" s="46"/>
      <c r="B51" s="46"/>
      <c r="C51" s="24" t="s">
        <v>11</v>
      </c>
      <c r="D51" s="23">
        <f t="shared" si="19"/>
        <v>1643</v>
      </c>
      <c r="E51" s="23">
        <v>1643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</row>
    <row r="52" spans="1:15" ht="19.5" customHeight="1">
      <c r="A52" s="47"/>
      <c r="B52" s="47"/>
      <c r="C52" s="24" t="s">
        <v>10</v>
      </c>
      <c r="D52" s="23">
        <f t="shared" si="19"/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</row>
    <row r="53" spans="1:15" ht="38.25" customHeight="1">
      <c r="A53" s="45" t="s">
        <v>32</v>
      </c>
      <c r="B53" s="45" t="s">
        <v>42</v>
      </c>
      <c r="C53" s="24" t="s">
        <v>38</v>
      </c>
      <c r="D53" s="23">
        <f t="shared" si="19"/>
        <v>3656876.68</v>
      </c>
      <c r="E53" s="23">
        <f t="shared" ref="E53:K53" si="36">E54+E55+E56+E57</f>
        <v>0</v>
      </c>
      <c r="F53" s="23">
        <f t="shared" si="36"/>
        <v>0</v>
      </c>
      <c r="G53" s="23">
        <v>0</v>
      </c>
      <c r="H53" s="23">
        <f t="shared" ref="H53" si="37">H54+H55+H56+H57</f>
        <v>2059307.3800000001</v>
      </c>
      <c r="I53" s="23">
        <f t="shared" si="36"/>
        <v>1597569.3</v>
      </c>
      <c r="J53" s="23">
        <f t="shared" si="36"/>
        <v>0</v>
      </c>
      <c r="K53" s="23">
        <f t="shared" si="36"/>
        <v>0</v>
      </c>
      <c r="L53" s="23">
        <f t="shared" ref="L53:O53" si="38">L54+L55+L56+L57</f>
        <v>0</v>
      </c>
      <c r="M53" s="23">
        <f t="shared" si="38"/>
        <v>0</v>
      </c>
      <c r="N53" s="23">
        <f t="shared" si="38"/>
        <v>0</v>
      </c>
      <c r="O53" s="23">
        <f t="shared" si="38"/>
        <v>0</v>
      </c>
    </row>
    <row r="54" spans="1:15" ht="30.75" customHeight="1">
      <c r="A54" s="46"/>
      <c r="B54" s="46"/>
      <c r="C54" s="24" t="s">
        <v>3</v>
      </c>
      <c r="D54" s="23">
        <f t="shared" si="19"/>
        <v>2000000</v>
      </c>
      <c r="E54" s="23">
        <v>0</v>
      </c>
      <c r="F54" s="23">
        <v>0</v>
      </c>
      <c r="G54" s="23">
        <v>0</v>
      </c>
      <c r="H54" s="23">
        <v>1000000</v>
      </c>
      <c r="I54" s="23">
        <v>1000000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</row>
    <row r="55" spans="1:15" ht="30.75" customHeight="1">
      <c r="A55" s="46"/>
      <c r="B55" s="46"/>
      <c r="C55" s="24" t="s">
        <v>4</v>
      </c>
      <c r="D55" s="23">
        <f t="shared" si="19"/>
        <v>1619121.38</v>
      </c>
      <c r="E55" s="23">
        <v>0</v>
      </c>
      <c r="F55" s="23">
        <v>0</v>
      </c>
      <c r="G55" s="23">
        <v>0</v>
      </c>
      <c r="H55" s="23">
        <v>1027528.08</v>
      </c>
      <c r="I55" s="23">
        <v>591593.30000000005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</row>
    <row r="56" spans="1:15" ht="22.5" customHeight="1">
      <c r="A56" s="46"/>
      <c r="B56" s="46"/>
      <c r="C56" s="24" t="s">
        <v>11</v>
      </c>
      <c r="D56" s="23">
        <f t="shared" si="19"/>
        <v>37755.300000000003</v>
      </c>
      <c r="E56" s="23">
        <v>0</v>
      </c>
      <c r="F56" s="23">
        <v>0</v>
      </c>
      <c r="G56" s="23">
        <v>0</v>
      </c>
      <c r="H56" s="23">
        <v>31779.3</v>
      </c>
      <c r="I56" s="23">
        <v>5976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</row>
    <row r="57" spans="1:15" ht="30" customHeight="1">
      <c r="A57" s="47"/>
      <c r="B57" s="47"/>
      <c r="C57" s="24" t="s">
        <v>10</v>
      </c>
      <c r="D57" s="23">
        <f t="shared" si="19"/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</row>
    <row r="58" spans="1:15" ht="27" customHeight="1">
      <c r="A58" s="45" t="s">
        <v>47</v>
      </c>
      <c r="B58" s="45" t="s">
        <v>49</v>
      </c>
      <c r="C58" s="24" t="s">
        <v>38</v>
      </c>
      <c r="D58" s="23">
        <f>J58+K58+L58+M58+N58+O58</f>
        <v>7701179.8300000001</v>
      </c>
      <c r="E58" s="23">
        <f t="shared" ref="E58:F58" si="39">E59+E60+E61+E62</f>
        <v>0</v>
      </c>
      <c r="F58" s="23">
        <f t="shared" si="39"/>
        <v>0</v>
      </c>
      <c r="G58" s="23">
        <v>0</v>
      </c>
      <c r="H58" s="23">
        <v>0</v>
      </c>
      <c r="I58" s="23">
        <v>0</v>
      </c>
      <c r="J58" s="23">
        <f t="shared" ref="J58:O58" si="40">J59+J60+J61+J62</f>
        <v>1005051</v>
      </c>
      <c r="K58" s="23">
        <f t="shared" si="40"/>
        <v>1286682.4000000001</v>
      </c>
      <c r="L58" s="23">
        <f t="shared" si="40"/>
        <v>1302890.7</v>
      </c>
      <c r="M58" s="23">
        <f t="shared" si="40"/>
        <v>1335006.33</v>
      </c>
      <c r="N58" s="23">
        <f t="shared" si="40"/>
        <v>1368406.56</v>
      </c>
      <c r="O58" s="23">
        <f t="shared" si="40"/>
        <v>1403142.8399999999</v>
      </c>
    </row>
    <row r="59" spans="1:15" ht="24" customHeight="1">
      <c r="A59" s="46"/>
      <c r="B59" s="46"/>
      <c r="C59" s="24" t="s">
        <v>3</v>
      </c>
      <c r="D59" s="23">
        <f t="shared" ref="D59:D62" si="41">J59+K59+L59+M59+N59+O59</f>
        <v>3000000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500000</v>
      </c>
      <c r="K59" s="23">
        <v>500000</v>
      </c>
      <c r="L59" s="23">
        <v>500000</v>
      </c>
      <c r="M59" s="23">
        <v>500000</v>
      </c>
      <c r="N59" s="23">
        <v>500000</v>
      </c>
      <c r="O59" s="23">
        <v>500000</v>
      </c>
    </row>
    <row r="60" spans="1:15" ht="25.5" customHeight="1">
      <c r="A60" s="46"/>
      <c r="B60" s="46"/>
      <c r="C60" s="24" t="s">
        <v>4</v>
      </c>
      <c r="D60" s="23">
        <f t="shared" si="41"/>
        <v>4654167.59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500000</v>
      </c>
      <c r="K60" s="23">
        <v>778815.6</v>
      </c>
      <c r="L60" s="23">
        <v>794861.8</v>
      </c>
      <c r="M60" s="23">
        <v>826656.27</v>
      </c>
      <c r="N60" s="23">
        <v>859722.5</v>
      </c>
      <c r="O60" s="23">
        <v>894111.42</v>
      </c>
    </row>
    <row r="61" spans="1:15" ht="24.75" customHeight="1">
      <c r="A61" s="46"/>
      <c r="B61" s="46"/>
      <c r="C61" s="24" t="s">
        <v>11</v>
      </c>
      <c r="D61" s="23">
        <f t="shared" si="41"/>
        <v>47012.239999999991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5051</v>
      </c>
      <c r="K61" s="23">
        <v>7866.8</v>
      </c>
      <c r="L61" s="23">
        <v>8028.9</v>
      </c>
      <c r="M61" s="23">
        <v>8350.06</v>
      </c>
      <c r="N61" s="23">
        <v>8684.06</v>
      </c>
      <c r="O61" s="23">
        <v>9031.42</v>
      </c>
    </row>
    <row r="62" spans="1:15" ht="21" customHeight="1">
      <c r="A62" s="47"/>
      <c r="B62" s="47"/>
      <c r="C62" s="24" t="s">
        <v>10</v>
      </c>
      <c r="D62" s="23">
        <f t="shared" si="41"/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</row>
    <row r="63" spans="1:15" ht="30" customHeight="1">
      <c r="A63" s="27" t="s">
        <v>1</v>
      </c>
      <c r="B63" s="27" t="s">
        <v>35</v>
      </c>
      <c r="C63" s="24" t="s">
        <v>38</v>
      </c>
      <c r="D63" s="23">
        <f>E63+F63+G63+H63+I63+J63+K63+L63+M63+N63+O63</f>
        <v>5283554.1180000007</v>
      </c>
      <c r="E63" s="23">
        <f>E66+E67+E65+E64</f>
        <v>370733.598</v>
      </c>
      <c r="F63" s="23">
        <f>F66+F67+F65+F64</f>
        <v>796496.03</v>
      </c>
      <c r="G63" s="23">
        <f t="shared" ref="G63:J63" si="42">G66+G67</f>
        <v>524539</v>
      </c>
      <c r="H63" s="23">
        <f>H66+H67</f>
        <v>1017537.92</v>
      </c>
      <c r="I63" s="23">
        <f t="shared" si="42"/>
        <v>906313.91</v>
      </c>
      <c r="J63" s="23">
        <f t="shared" si="42"/>
        <v>867521.67</v>
      </c>
      <c r="K63" s="23">
        <f>K66+K67</f>
        <v>376183</v>
      </c>
      <c r="L63" s="23">
        <f>L66</f>
        <v>213486</v>
      </c>
      <c r="M63" s="23">
        <f t="shared" ref="M63:O63" si="43">M66</f>
        <v>97691.19</v>
      </c>
      <c r="N63" s="23">
        <f t="shared" si="43"/>
        <v>55417.55</v>
      </c>
      <c r="O63" s="23">
        <f t="shared" si="43"/>
        <v>57634.25</v>
      </c>
    </row>
    <row r="64" spans="1:15" ht="19.5" customHeight="1">
      <c r="A64" s="28"/>
      <c r="B64" s="28"/>
      <c r="C64" s="24" t="s">
        <v>3</v>
      </c>
      <c r="D64" s="23">
        <f>E64+F64</f>
        <v>116433.35</v>
      </c>
      <c r="E64" s="23">
        <f>E69</f>
        <v>28933.32</v>
      </c>
      <c r="F64" s="23">
        <f>F69</f>
        <v>87500.03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</row>
    <row r="65" spans="1:15" ht="19.5" customHeight="1">
      <c r="A65" s="28"/>
      <c r="B65" s="28"/>
      <c r="C65" s="24" t="s">
        <v>4</v>
      </c>
      <c r="D65" s="23">
        <f>E65+F65</f>
        <v>142578.54</v>
      </c>
      <c r="E65" s="23">
        <f>E70</f>
        <v>33688.54</v>
      </c>
      <c r="F65" s="23">
        <f>F70</f>
        <v>108890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</row>
    <row r="66" spans="1:15" ht="30" customHeight="1">
      <c r="A66" s="28"/>
      <c r="B66" s="28"/>
      <c r="C66" s="24" t="s">
        <v>11</v>
      </c>
      <c r="D66" s="23">
        <f>E66+F66+G66+H66+I66+J66+K66+L66+M66+N66+O66</f>
        <v>665120.72800000012</v>
      </c>
      <c r="E66" s="23">
        <f t="shared" ref="E66:K66" si="44">E71+E76+E81</f>
        <v>79186.237999999998</v>
      </c>
      <c r="F66" s="23">
        <f t="shared" si="44"/>
        <v>146986</v>
      </c>
      <c r="G66" s="23">
        <f>G71</f>
        <v>954</v>
      </c>
      <c r="H66" s="23">
        <f>H71+H86</f>
        <v>10165.5</v>
      </c>
      <c r="I66" s="23">
        <f>I83</f>
        <v>3600</v>
      </c>
      <c r="J66" s="23">
        <f t="shared" si="44"/>
        <v>0</v>
      </c>
      <c r="K66" s="23">
        <f t="shared" si="44"/>
        <v>0</v>
      </c>
      <c r="L66" s="23">
        <f>L73</f>
        <v>213486</v>
      </c>
      <c r="M66" s="23">
        <f t="shared" ref="M66:O66" si="45">M73</f>
        <v>97691.19</v>
      </c>
      <c r="N66" s="23">
        <f t="shared" si="45"/>
        <v>55417.55</v>
      </c>
      <c r="O66" s="23">
        <f t="shared" si="45"/>
        <v>57634.25</v>
      </c>
    </row>
    <row r="67" spans="1:15" ht="29.25" customHeight="1">
      <c r="A67" s="29"/>
      <c r="B67" s="29"/>
      <c r="C67" s="24" t="s">
        <v>10</v>
      </c>
      <c r="D67" s="23">
        <f>D77</f>
        <v>4359421.5</v>
      </c>
      <c r="E67" s="23">
        <f t="shared" ref="E67:K67" si="46">E77</f>
        <v>228925.5</v>
      </c>
      <c r="F67" s="23">
        <v>453120</v>
      </c>
      <c r="G67" s="23">
        <f t="shared" si="46"/>
        <v>523585</v>
      </c>
      <c r="H67" s="23">
        <f t="shared" ref="H67" si="47">H77</f>
        <v>1007372.42</v>
      </c>
      <c r="I67" s="23">
        <f t="shared" si="46"/>
        <v>902713.91</v>
      </c>
      <c r="J67" s="23">
        <f t="shared" si="46"/>
        <v>867521.67</v>
      </c>
      <c r="K67" s="23">
        <f t="shared" si="46"/>
        <v>376183</v>
      </c>
      <c r="L67" s="23">
        <v>0</v>
      </c>
      <c r="M67" s="23">
        <v>0</v>
      </c>
      <c r="N67" s="23">
        <v>0</v>
      </c>
      <c r="O67" s="23">
        <v>0</v>
      </c>
    </row>
    <row r="68" spans="1:15" ht="25.5" customHeight="1">
      <c r="A68" s="45" t="s">
        <v>25</v>
      </c>
      <c r="B68" s="45" t="s">
        <v>15</v>
      </c>
      <c r="C68" s="24" t="s">
        <v>38</v>
      </c>
      <c r="D68" s="23">
        <f>D71+D70+D72+D69</f>
        <v>486134.39</v>
      </c>
      <c r="E68" s="23">
        <f>E69+E70+E71</f>
        <v>141363.85999999999</v>
      </c>
      <c r="F68" s="23">
        <f>F71+F70+F69</f>
        <v>343376.03</v>
      </c>
      <c r="G68" s="23">
        <f t="shared" ref="G68:O68" si="48">G71</f>
        <v>954</v>
      </c>
      <c r="H68" s="23">
        <f t="shared" ref="H68" si="49">H71</f>
        <v>440.5</v>
      </c>
      <c r="I68" s="23">
        <f t="shared" si="48"/>
        <v>0</v>
      </c>
      <c r="J68" s="23">
        <f t="shared" si="48"/>
        <v>0</v>
      </c>
      <c r="K68" s="23">
        <f t="shared" si="48"/>
        <v>0</v>
      </c>
      <c r="L68" s="23">
        <f t="shared" si="48"/>
        <v>0</v>
      </c>
      <c r="M68" s="23">
        <f t="shared" si="48"/>
        <v>0</v>
      </c>
      <c r="N68" s="23">
        <f t="shared" si="48"/>
        <v>0</v>
      </c>
      <c r="O68" s="23">
        <f t="shared" si="48"/>
        <v>0</v>
      </c>
    </row>
    <row r="69" spans="1:15" ht="19.5" customHeight="1">
      <c r="A69" s="46"/>
      <c r="B69" s="46"/>
      <c r="C69" s="24" t="s">
        <v>3</v>
      </c>
      <c r="D69" s="23">
        <f>E69+F69</f>
        <v>116433.35</v>
      </c>
      <c r="E69" s="23">
        <v>28933.32</v>
      </c>
      <c r="F69" s="23">
        <v>87500.03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</row>
    <row r="70" spans="1:15" ht="19.5" customHeight="1">
      <c r="A70" s="46"/>
      <c r="B70" s="46"/>
      <c r="C70" s="24" t="s">
        <v>4</v>
      </c>
      <c r="D70" s="23">
        <f>E70+F70</f>
        <v>142578.54</v>
      </c>
      <c r="E70" s="23">
        <v>33688.54</v>
      </c>
      <c r="F70" s="23">
        <v>108890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</row>
    <row r="71" spans="1:15" ht="19.5" customHeight="1">
      <c r="A71" s="46"/>
      <c r="B71" s="46"/>
      <c r="C71" s="24" t="s">
        <v>11</v>
      </c>
      <c r="D71" s="23">
        <f>E71+F71+G71+H71+I71+J71+K71</f>
        <v>227122.5</v>
      </c>
      <c r="E71" s="23">
        <v>78742</v>
      </c>
      <c r="F71" s="23">
        <v>146986</v>
      </c>
      <c r="G71" s="23">
        <v>954</v>
      </c>
      <c r="H71" s="23">
        <v>440.5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</row>
    <row r="72" spans="1:15" ht="23.25" customHeight="1">
      <c r="A72" s="47"/>
      <c r="B72" s="47"/>
      <c r="C72" s="24" t="s">
        <v>10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</row>
    <row r="73" spans="1:15" ht="25.5" customHeight="1">
      <c r="A73" s="45" t="s">
        <v>26</v>
      </c>
      <c r="B73" s="45" t="s">
        <v>16</v>
      </c>
      <c r="C73" s="24" t="s">
        <v>38</v>
      </c>
      <c r="D73" s="23">
        <f>D76+D77</f>
        <v>4783650.49</v>
      </c>
      <c r="E73" s="23">
        <f t="shared" ref="E73:K73" si="50">E76+E77</f>
        <v>228925.5</v>
      </c>
      <c r="F73" s="23">
        <f t="shared" si="50"/>
        <v>453120</v>
      </c>
      <c r="G73" s="23">
        <f t="shared" si="50"/>
        <v>523585</v>
      </c>
      <c r="H73" s="23">
        <f>H77</f>
        <v>1007372.42</v>
      </c>
      <c r="I73" s="23">
        <f t="shared" si="50"/>
        <v>902713.91</v>
      </c>
      <c r="J73" s="23">
        <f t="shared" si="50"/>
        <v>867521.67</v>
      </c>
      <c r="K73" s="23">
        <f t="shared" si="50"/>
        <v>376183</v>
      </c>
      <c r="L73" s="23">
        <f>L76</f>
        <v>213486</v>
      </c>
      <c r="M73" s="23">
        <f t="shared" ref="M73:O73" si="51">M76</f>
        <v>97691.19</v>
      </c>
      <c r="N73" s="23">
        <f t="shared" si="51"/>
        <v>55417.55</v>
      </c>
      <c r="O73" s="23">
        <f t="shared" si="51"/>
        <v>57634.25</v>
      </c>
    </row>
    <row r="74" spans="1:15" ht="19.5" customHeight="1">
      <c r="A74" s="46"/>
      <c r="B74" s="46"/>
      <c r="C74" s="24" t="s">
        <v>3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</row>
    <row r="75" spans="1:15" ht="19.5" customHeight="1">
      <c r="A75" s="46"/>
      <c r="B75" s="46"/>
      <c r="C75" s="24" t="s">
        <v>4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</row>
    <row r="76" spans="1:15" ht="19.5" customHeight="1">
      <c r="A76" s="46"/>
      <c r="B76" s="46"/>
      <c r="C76" s="24" t="s">
        <v>11</v>
      </c>
      <c r="D76" s="23">
        <f>L76+M76+N76+O76</f>
        <v>424228.99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213486</v>
      </c>
      <c r="M76" s="23">
        <v>97691.19</v>
      </c>
      <c r="N76" s="23">
        <v>55417.55</v>
      </c>
      <c r="O76" s="23">
        <v>57634.25</v>
      </c>
    </row>
    <row r="77" spans="1:15" ht="19.5" customHeight="1">
      <c r="A77" s="47"/>
      <c r="B77" s="47"/>
      <c r="C77" s="24" t="s">
        <v>10</v>
      </c>
      <c r="D77" s="23">
        <f>E77+F77+G77+H77+I77+J77+K77</f>
        <v>4359421.5</v>
      </c>
      <c r="E77" s="23">
        <v>228925.5</v>
      </c>
      <c r="F77" s="23">
        <v>453120</v>
      </c>
      <c r="G77" s="23">
        <v>523585</v>
      </c>
      <c r="H77" s="23">
        <v>1007372.42</v>
      </c>
      <c r="I77" s="23">
        <v>902713.91</v>
      </c>
      <c r="J77" s="23">
        <v>867521.67</v>
      </c>
      <c r="K77" s="23">
        <v>376183</v>
      </c>
      <c r="L77" s="23">
        <v>0</v>
      </c>
      <c r="M77" s="23">
        <v>0</v>
      </c>
      <c r="N77" s="23">
        <v>0</v>
      </c>
      <c r="O77" s="23">
        <v>0</v>
      </c>
    </row>
    <row r="78" spans="1:15" ht="15.75" customHeight="1">
      <c r="A78" s="45" t="s">
        <v>27</v>
      </c>
      <c r="B78" s="45" t="s">
        <v>30</v>
      </c>
      <c r="C78" s="24" t="s">
        <v>38</v>
      </c>
      <c r="D78" s="23">
        <f>D81</f>
        <v>444.238</v>
      </c>
      <c r="E78" s="23">
        <f t="shared" ref="E78:K78" si="52">E81</f>
        <v>444.238</v>
      </c>
      <c r="F78" s="23">
        <f t="shared" si="52"/>
        <v>0</v>
      </c>
      <c r="G78" s="23">
        <f t="shared" si="52"/>
        <v>0</v>
      </c>
      <c r="H78" s="23">
        <f t="shared" ref="H78" si="53">H81</f>
        <v>0</v>
      </c>
      <c r="I78" s="23">
        <f t="shared" si="52"/>
        <v>0</v>
      </c>
      <c r="J78" s="23">
        <f t="shared" si="52"/>
        <v>0</v>
      </c>
      <c r="K78" s="23">
        <f t="shared" si="52"/>
        <v>0</v>
      </c>
      <c r="L78" s="23">
        <f t="shared" ref="L78:O78" si="54">L81</f>
        <v>0</v>
      </c>
      <c r="M78" s="23">
        <f t="shared" si="54"/>
        <v>0</v>
      </c>
      <c r="N78" s="23">
        <f t="shared" si="54"/>
        <v>0</v>
      </c>
      <c r="O78" s="23">
        <f t="shared" si="54"/>
        <v>0</v>
      </c>
    </row>
    <row r="79" spans="1:15" ht="15.75" customHeight="1">
      <c r="A79" s="46"/>
      <c r="B79" s="46"/>
      <c r="C79" s="24" t="s">
        <v>3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</row>
    <row r="80" spans="1:15" ht="19.5" customHeight="1">
      <c r="A80" s="47"/>
      <c r="B80" s="47"/>
      <c r="C80" s="24" t="s">
        <v>4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</row>
    <row r="81" spans="1:15" ht="19.5" customHeight="1">
      <c r="A81" s="28"/>
      <c r="B81" s="28"/>
      <c r="C81" s="24" t="s">
        <v>11</v>
      </c>
      <c r="D81" s="23">
        <f>E81+F81+G81+H81+I81+J81+K81</f>
        <v>444.238</v>
      </c>
      <c r="E81" s="23">
        <v>444.238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</row>
    <row r="82" spans="1:15" ht="19.5" customHeight="1">
      <c r="A82" s="29"/>
      <c r="B82" s="29"/>
      <c r="C82" s="24" t="s">
        <v>10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</row>
    <row r="83" spans="1:15" ht="24" customHeight="1">
      <c r="A83" s="45" t="s">
        <v>43</v>
      </c>
      <c r="B83" s="45" t="s">
        <v>44</v>
      </c>
      <c r="C83" s="24" t="s">
        <v>38</v>
      </c>
      <c r="D83" s="23">
        <f>D86+D87</f>
        <v>13325</v>
      </c>
      <c r="E83" s="23">
        <v>0</v>
      </c>
      <c r="F83" s="23">
        <v>0</v>
      </c>
      <c r="G83" s="23">
        <v>0</v>
      </c>
      <c r="H83" s="23">
        <f>H86</f>
        <v>9725</v>
      </c>
      <c r="I83" s="23">
        <f>I86</f>
        <v>3600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</row>
    <row r="84" spans="1:15" ht="19.5" customHeight="1">
      <c r="A84" s="46"/>
      <c r="B84" s="46"/>
      <c r="C84" s="24" t="s">
        <v>3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</row>
    <row r="85" spans="1:15" ht="19.5" customHeight="1">
      <c r="A85" s="46"/>
      <c r="B85" s="46"/>
      <c r="C85" s="24" t="s">
        <v>4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</row>
    <row r="86" spans="1:15" ht="19.5" customHeight="1">
      <c r="A86" s="46"/>
      <c r="B86" s="46"/>
      <c r="C86" s="24" t="s">
        <v>11</v>
      </c>
      <c r="D86" s="23">
        <f>H86+I86+J86+K86</f>
        <v>13325</v>
      </c>
      <c r="E86" s="23">
        <v>0</v>
      </c>
      <c r="F86" s="23">
        <v>0</v>
      </c>
      <c r="G86" s="23">
        <v>0</v>
      </c>
      <c r="H86" s="23">
        <v>9725</v>
      </c>
      <c r="I86" s="23">
        <v>3600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</row>
    <row r="87" spans="1:15" ht="19.5" customHeight="1">
      <c r="A87" s="47"/>
      <c r="B87" s="47"/>
      <c r="C87" s="24" t="s">
        <v>10</v>
      </c>
      <c r="D87" s="23">
        <f>E87+F87+G87+H87+I87+J87+K87</f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</row>
    <row r="88" spans="1:15" ht="18.75" customHeight="1">
      <c r="A88" s="45" t="s">
        <v>31</v>
      </c>
      <c r="B88" s="45" t="s">
        <v>36</v>
      </c>
      <c r="C88" s="24" t="s">
        <v>38</v>
      </c>
      <c r="D88" s="23">
        <f>D89+D90+D91+D92</f>
        <v>305806.49</v>
      </c>
      <c r="E88" s="23">
        <f t="shared" ref="E88:K88" si="55">E89+E90+E91+E92</f>
        <v>144718.39000000001</v>
      </c>
      <c r="F88" s="23">
        <f t="shared" si="55"/>
        <v>22337.7</v>
      </c>
      <c r="G88" s="23">
        <f t="shared" si="55"/>
        <v>134714.6</v>
      </c>
      <c r="H88" s="23">
        <f t="shared" ref="H88" si="56">H89+H90+H91+H92</f>
        <v>2935.7999999999997</v>
      </c>
      <c r="I88" s="23">
        <f t="shared" si="55"/>
        <v>1100</v>
      </c>
      <c r="J88" s="23">
        <f t="shared" si="55"/>
        <v>0</v>
      </c>
      <c r="K88" s="23">
        <f t="shared" si="55"/>
        <v>0</v>
      </c>
      <c r="L88" s="23">
        <f t="shared" ref="L88:O88" si="57">L89+L90+L91+L92</f>
        <v>0</v>
      </c>
      <c r="M88" s="23">
        <f t="shared" si="57"/>
        <v>0</v>
      </c>
      <c r="N88" s="23">
        <f t="shared" si="57"/>
        <v>0</v>
      </c>
      <c r="O88" s="23">
        <f t="shared" si="57"/>
        <v>0</v>
      </c>
    </row>
    <row r="89" spans="1:15" ht="18" customHeight="1">
      <c r="A89" s="46"/>
      <c r="B89" s="46"/>
      <c r="C89" s="24" t="s">
        <v>3</v>
      </c>
      <c r="D89" s="23">
        <f>E89+F89+G89+H89+I89+J89+K89</f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</row>
    <row r="90" spans="1:15" ht="24.75" customHeight="1">
      <c r="A90" s="46"/>
      <c r="B90" s="46"/>
      <c r="C90" s="24" t="s">
        <v>4</v>
      </c>
      <c r="D90" s="23">
        <f t="shared" ref="D90:D92" si="58">E90+F90+G90+H90+I90+J90+K90</f>
        <v>145987.36000000002</v>
      </c>
      <c r="E90" s="23">
        <v>118104.66</v>
      </c>
      <c r="F90" s="23">
        <v>1242.5</v>
      </c>
      <c r="G90" s="23">
        <v>23792.5</v>
      </c>
      <c r="H90" s="23">
        <v>2847.7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</row>
    <row r="91" spans="1:15" ht="23.25" customHeight="1">
      <c r="A91" s="46"/>
      <c r="B91" s="46"/>
      <c r="C91" s="24" t="s">
        <v>11</v>
      </c>
      <c r="D91" s="23">
        <f t="shared" si="58"/>
        <v>159819.13</v>
      </c>
      <c r="E91" s="23">
        <f>3646.73+22967</f>
        <v>26613.73</v>
      </c>
      <c r="F91" s="23">
        <v>21095.200000000001</v>
      </c>
      <c r="G91" s="23">
        <v>110922.1</v>
      </c>
      <c r="H91" s="23">
        <v>88.1</v>
      </c>
      <c r="I91" s="23">
        <v>1100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</row>
    <row r="92" spans="1:15" ht="21" customHeight="1">
      <c r="A92" s="47"/>
      <c r="B92" s="47"/>
      <c r="C92" s="24" t="s">
        <v>10</v>
      </c>
      <c r="D92" s="23">
        <f t="shared" si="58"/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</row>
    <row r="93" spans="1:15" ht="18" customHeight="1">
      <c r="A93" s="45" t="s">
        <v>45</v>
      </c>
      <c r="B93" s="45" t="s">
        <v>46</v>
      </c>
      <c r="C93" s="24" t="s">
        <v>38</v>
      </c>
      <c r="D93" s="23">
        <f>I93+J93</f>
        <v>5283.77</v>
      </c>
      <c r="E93" s="23">
        <v>0</v>
      </c>
      <c r="F93" s="23">
        <f t="shared" ref="E93:H96" si="59">K93</f>
        <v>0</v>
      </c>
      <c r="G93" s="23">
        <f t="shared" si="59"/>
        <v>0</v>
      </c>
      <c r="H93" s="23">
        <f t="shared" si="59"/>
        <v>0</v>
      </c>
      <c r="I93" s="23">
        <f t="shared" ref="I93:K93" si="60">I94+I95+I96+I97</f>
        <v>2737</v>
      </c>
      <c r="J93" s="23">
        <f t="shared" si="60"/>
        <v>2546.77</v>
      </c>
      <c r="K93" s="23">
        <f t="shared" si="60"/>
        <v>0</v>
      </c>
      <c r="L93" s="23">
        <f t="shared" ref="L93:O93" si="61">L94+L95+L96+L97</f>
        <v>0</v>
      </c>
      <c r="M93" s="23">
        <f t="shared" si="61"/>
        <v>0</v>
      </c>
      <c r="N93" s="23">
        <f t="shared" si="61"/>
        <v>0</v>
      </c>
      <c r="O93" s="23">
        <f t="shared" si="61"/>
        <v>0</v>
      </c>
    </row>
    <row r="94" spans="1:15" ht="18.75" customHeight="1">
      <c r="A94" s="46"/>
      <c r="B94" s="46"/>
      <c r="C94" s="24" t="s">
        <v>3</v>
      </c>
      <c r="D94" s="23">
        <f t="shared" ref="D94:D97" si="62">I94</f>
        <v>682</v>
      </c>
      <c r="E94" s="23">
        <f t="shared" si="59"/>
        <v>0</v>
      </c>
      <c r="F94" s="23">
        <f t="shared" si="59"/>
        <v>0</v>
      </c>
      <c r="G94" s="23">
        <f t="shared" si="59"/>
        <v>0</v>
      </c>
      <c r="H94" s="23">
        <f t="shared" si="59"/>
        <v>0</v>
      </c>
      <c r="I94" s="23">
        <v>682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</row>
    <row r="95" spans="1:15" ht="19.5" customHeight="1">
      <c r="A95" s="46"/>
      <c r="B95" s="46"/>
      <c r="C95" s="24" t="s">
        <v>4</v>
      </c>
      <c r="D95" s="23">
        <f>I95+J95</f>
        <v>4505.7700000000004</v>
      </c>
      <c r="E95" s="23">
        <v>0</v>
      </c>
      <c r="F95" s="23">
        <f t="shared" si="59"/>
        <v>0</v>
      </c>
      <c r="G95" s="23">
        <f t="shared" si="59"/>
        <v>0</v>
      </c>
      <c r="H95" s="23">
        <f t="shared" si="59"/>
        <v>0</v>
      </c>
      <c r="I95" s="23">
        <f>1928.5+71.5</f>
        <v>2000</v>
      </c>
      <c r="J95" s="23">
        <v>2505.77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</row>
    <row r="96" spans="1:15" ht="23.25" customHeight="1">
      <c r="A96" s="46"/>
      <c r="B96" s="46"/>
      <c r="C96" s="24" t="s">
        <v>11</v>
      </c>
      <c r="D96" s="23">
        <f t="shared" si="62"/>
        <v>55</v>
      </c>
      <c r="E96" s="23">
        <v>0</v>
      </c>
      <c r="F96" s="23">
        <f t="shared" si="59"/>
        <v>0</v>
      </c>
      <c r="G96" s="23">
        <f t="shared" si="59"/>
        <v>0</v>
      </c>
      <c r="H96" s="23">
        <f t="shared" si="59"/>
        <v>0</v>
      </c>
      <c r="I96" s="23">
        <v>55</v>
      </c>
      <c r="J96" s="23">
        <v>41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</row>
    <row r="97" spans="1:15" ht="21" customHeight="1">
      <c r="A97" s="47"/>
      <c r="B97" s="47"/>
      <c r="C97" s="24" t="s">
        <v>10</v>
      </c>
      <c r="D97" s="23">
        <f t="shared" si="62"/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</row>
    <row r="98" spans="1:15" ht="26.25" customHeight="1">
      <c r="A98" s="34" t="s">
        <v>51</v>
      </c>
      <c r="B98" s="35"/>
      <c r="C98" s="36"/>
      <c r="D98" s="37"/>
      <c r="E98" s="6"/>
      <c r="F98" s="6"/>
      <c r="G98" s="6"/>
      <c r="H98" s="6"/>
      <c r="I98" s="10"/>
      <c r="J98" s="10"/>
      <c r="K98" s="10"/>
      <c r="L98" s="12"/>
    </row>
    <row r="99" spans="1:15" s="26" customFormat="1" ht="48" customHeight="1">
      <c r="A99" s="52" t="s">
        <v>52</v>
      </c>
      <c r="B99" s="52"/>
      <c r="C99" s="52"/>
      <c r="D99" s="30"/>
      <c r="E99" s="25"/>
      <c r="F99" s="25"/>
      <c r="G99" s="25"/>
      <c r="H99" s="25"/>
      <c r="I99" s="50"/>
      <c r="J99" s="50"/>
      <c r="K99" s="50"/>
      <c r="L99" s="41" t="s">
        <v>53</v>
      </c>
      <c r="M99" s="41"/>
      <c r="N99" s="41"/>
    </row>
    <row r="100" spans="1:15" s="16" customFormat="1" ht="17.25" customHeight="1">
      <c r="A100" s="22"/>
      <c r="B100" s="17"/>
      <c r="D100" s="31"/>
      <c r="E100" s="18"/>
      <c r="F100" s="18"/>
      <c r="G100" s="18"/>
      <c r="H100" s="18"/>
      <c r="I100" s="18"/>
      <c r="J100" s="18"/>
      <c r="K100" s="18"/>
      <c r="L100" s="12"/>
    </row>
    <row r="101" spans="1:15" s="16" customFormat="1" ht="17.25" customHeight="1">
      <c r="A101" s="22"/>
      <c r="B101" s="17"/>
      <c r="D101" s="18"/>
      <c r="E101" s="18"/>
      <c r="F101" s="18"/>
      <c r="G101" s="18"/>
      <c r="H101" s="18"/>
      <c r="I101" s="18"/>
      <c r="J101" s="18"/>
      <c r="K101" s="18"/>
      <c r="L101" s="12"/>
    </row>
    <row r="102" spans="1:15" s="12" customFormat="1" ht="27" customHeight="1">
      <c r="A102" s="19"/>
      <c r="B102" s="13"/>
      <c r="D102" s="32"/>
      <c r="E102" s="32"/>
      <c r="F102" s="32"/>
      <c r="G102" s="32"/>
      <c r="H102" s="32"/>
      <c r="I102" s="51"/>
      <c r="J102" s="51"/>
      <c r="K102" s="32"/>
    </row>
    <row r="103" spans="1:15" s="16" customFormat="1" ht="33.75" customHeight="1">
      <c r="A103" s="22"/>
      <c r="B103" s="17"/>
      <c r="D103" s="18"/>
      <c r="E103" s="18"/>
      <c r="F103" s="18"/>
      <c r="G103" s="18"/>
      <c r="H103" s="18"/>
      <c r="I103" s="18"/>
      <c r="J103" s="18"/>
      <c r="K103" s="18"/>
      <c r="L103" s="12"/>
    </row>
    <row r="104" spans="1:15" s="16" customFormat="1" ht="18.75">
      <c r="A104" s="22"/>
      <c r="B104" s="17"/>
      <c r="D104" s="18"/>
      <c r="E104" s="18"/>
      <c r="F104" s="18"/>
      <c r="G104" s="18"/>
      <c r="H104" s="18"/>
      <c r="I104" s="18"/>
      <c r="J104" s="18"/>
      <c r="K104" s="18"/>
      <c r="L104" s="12"/>
    </row>
    <row r="105" spans="1:15" s="16" customFormat="1" ht="18.75">
      <c r="A105" s="22"/>
      <c r="B105" s="17"/>
      <c r="D105" s="18"/>
      <c r="E105" s="18"/>
      <c r="F105" s="18"/>
      <c r="G105" s="18"/>
      <c r="H105" s="18"/>
      <c r="I105" s="18"/>
      <c r="J105" s="18"/>
      <c r="K105" s="18"/>
      <c r="L105" s="12"/>
    </row>
    <row r="106" spans="1:15" s="16" customFormat="1" ht="9" customHeight="1">
      <c r="A106" s="22"/>
      <c r="B106" s="17"/>
      <c r="D106" s="18"/>
      <c r="E106" s="18"/>
      <c r="F106" s="18"/>
      <c r="G106" s="18"/>
      <c r="H106" s="18"/>
      <c r="I106" s="18"/>
      <c r="J106" s="18"/>
      <c r="K106" s="18"/>
    </row>
    <row r="107" spans="1:15" s="16" customFormat="1" ht="18.75" hidden="1" customHeight="1">
      <c r="A107" s="22"/>
      <c r="B107" s="17"/>
      <c r="D107" s="18"/>
      <c r="E107" s="18"/>
      <c r="F107" s="18"/>
      <c r="G107" s="18"/>
      <c r="H107" s="18"/>
      <c r="I107" s="18"/>
      <c r="J107" s="18"/>
      <c r="K107" s="18"/>
    </row>
    <row r="108" spans="1:15" ht="18.75" hidden="1" customHeight="1"/>
    <row r="109" spans="1:15" ht="18.75" hidden="1" customHeight="1"/>
  </sheetData>
  <mergeCells count="43">
    <mergeCell ref="L2:O2"/>
    <mergeCell ref="I99:K99"/>
    <mergeCell ref="I102:J102"/>
    <mergeCell ref="A99:C99"/>
    <mergeCell ref="G1:K1"/>
    <mergeCell ref="A6:A7"/>
    <mergeCell ref="B6:B7"/>
    <mergeCell ref="C6:C7"/>
    <mergeCell ref="G2:K2"/>
    <mergeCell ref="A48:A52"/>
    <mergeCell ref="A8:A12"/>
    <mergeCell ref="B8:B12"/>
    <mergeCell ref="A18:A22"/>
    <mergeCell ref="B18:B22"/>
    <mergeCell ref="A23:A27"/>
    <mergeCell ref="B73:B77"/>
    <mergeCell ref="B23:B27"/>
    <mergeCell ref="A4:O4"/>
    <mergeCell ref="A93:A97"/>
    <mergeCell ref="B93:B97"/>
    <mergeCell ref="A28:A32"/>
    <mergeCell ref="B28:B32"/>
    <mergeCell ref="A33:A37"/>
    <mergeCell ref="B33:B37"/>
    <mergeCell ref="A68:A72"/>
    <mergeCell ref="B68:B72"/>
    <mergeCell ref="B13:B17"/>
    <mergeCell ref="L99:N99"/>
    <mergeCell ref="D6:O6"/>
    <mergeCell ref="A83:A87"/>
    <mergeCell ref="B83:B87"/>
    <mergeCell ref="A38:A42"/>
    <mergeCell ref="B38:B42"/>
    <mergeCell ref="B48:B52"/>
    <mergeCell ref="A53:A57"/>
    <mergeCell ref="B53:B57"/>
    <mergeCell ref="A58:A62"/>
    <mergeCell ref="B58:B62"/>
    <mergeCell ref="A88:A92"/>
    <mergeCell ref="B88:B92"/>
    <mergeCell ref="A73:A77"/>
    <mergeCell ref="A78:A80"/>
    <mergeCell ref="B78:B80"/>
  </mergeCells>
  <pageMargins left="0.6692913385826772" right="0.15748031496062992" top="1.0629921259842521" bottom="0.15748031496062992" header="0.15748031496062992" footer="0"/>
  <pageSetup paperSize="9" scale="63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2019-09-06T06:31:59Z</cp:lastPrinted>
  <dcterms:created xsi:type="dcterms:W3CDTF">2005-05-11T09:34:44Z</dcterms:created>
  <dcterms:modified xsi:type="dcterms:W3CDTF">2019-09-06T06:41:46Z</dcterms:modified>
</cp:coreProperties>
</file>