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35" windowWidth="9120" windowHeight="1410" tabRatio="794"/>
  </bookViews>
  <sheets>
    <sheet name="Приложение № 2" sheetId="98" r:id="rId1"/>
  </sheets>
  <definedNames>
    <definedName name="_xlnm._FilterDatabase" localSheetId="0" hidden="1">'Приложение № 2'!$A$9:$L$49</definedName>
    <definedName name="_xlnm.Print_Titles" localSheetId="0">'Приложение № 2'!$9:$10</definedName>
    <definedName name="_xlnm.Print_Area" localSheetId="0">'Приложение № 2'!$A$5:$O$53</definedName>
  </definedNames>
  <calcPr calcId="145621" fullPrecision="0"/>
</workbook>
</file>

<file path=xl/calcChain.xml><?xml version="1.0" encoding="utf-8"?>
<calcChain xmlns="http://schemas.openxmlformats.org/spreadsheetml/2006/main">
  <c r="H15" i="98" l="1"/>
  <c r="I15" i="98"/>
  <c r="J15" i="98"/>
  <c r="K15" i="98"/>
  <c r="L15" i="98"/>
  <c r="M15" i="98"/>
  <c r="N15" i="98"/>
  <c r="O15" i="98"/>
  <c r="H14" i="98"/>
  <c r="I14" i="98"/>
  <c r="J14" i="98"/>
  <c r="L14" i="98"/>
  <c r="M14" i="98"/>
  <c r="J13" i="98" l="1"/>
  <c r="K13" i="98"/>
  <c r="L13" i="98"/>
  <c r="M13" i="98"/>
  <c r="N13" i="98"/>
  <c r="O13" i="98"/>
  <c r="O23" i="98" l="1"/>
  <c r="D34" i="98"/>
  <c r="E29" i="98" l="1"/>
  <c r="E15" i="98"/>
  <c r="D33" i="98"/>
  <c r="L29" i="98"/>
  <c r="H29" i="98"/>
  <c r="O29" i="98"/>
  <c r="G15" i="98"/>
  <c r="G29" i="98"/>
  <c r="N29" i="98"/>
  <c r="J29" i="98"/>
  <c r="F15" i="98"/>
  <c r="M29" i="98"/>
  <c r="I29" i="98"/>
  <c r="D52" i="98" l="1"/>
  <c r="D51" i="98"/>
  <c r="D50" i="98"/>
  <c r="D49" i="98"/>
  <c r="D46" i="98"/>
  <c r="D43" i="98"/>
  <c r="D42" i="98"/>
  <c r="D41" i="98"/>
  <c r="D40" i="98"/>
  <c r="D39" i="98"/>
  <c r="D38" i="98"/>
  <c r="D37" i="98"/>
  <c r="D36" i="98"/>
  <c r="D31" i="98"/>
  <c r="D28" i="98"/>
  <c r="D27" i="98"/>
  <c r="D25" i="98"/>
  <c r="D15" i="98"/>
  <c r="K23" i="98"/>
  <c r="L23" i="98"/>
  <c r="M23" i="98"/>
  <c r="J23" i="98"/>
  <c r="K35" i="98"/>
  <c r="L35" i="98"/>
  <c r="M35" i="98"/>
  <c r="N35" i="98"/>
  <c r="O35" i="98"/>
  <c r="J35" i="98"/>
  <c r="K47" i="98"/>
  <c r="L47" i="98"/>
  <c r="M47" i="98"/>
  <c r="N47" i="98"/>
  <c r="O47" i="98"/>
  <c r="K44" i="98"/>
  <c r="L44" i="98"/>
  <c r="M44" i="98"/>
  <c r="N44" i="98"/>
  <c r="O44" i="98"/>
  <c r="J44" i="98"/>
  <c r="K17" i="98"/>
  <c r="L17" i="98"/>
  <c r="M17" i="98"/>
  <c r="N17" i="98"/>
  <c r="O17" i="98"/>
  <c r="K18" i="98"/>
  <c r="L18" i="98"/>
  <c r="M18" i="98"/>
  <c r="N18" i="98"/>
  <c r="O18" i="98"/>
  <c r="K19" i="98"/>
  <c r="L19" i="98"/>
  <c r="M19" i="98"/>
  <c r="N19" i="98"/>
  <c r="O19" i="98"/>
  <c r="K20" i="98"/>
  <c r="L20" i="98"/>
  <c r="M20" i="98"/>
  <c r="N20" i="98"/>
  <c r="O20" i="98"/>
  <c r="K21" i="98"/>
  <c r="L21" i="98"/>
  <c r="M21" i="98"/>
  <c r="N21" i="98"/>
  <c r="O21" i="98"/>
  <c r="J21" i="98"/>
  <c r="J20" i="98"/>
  <c r="J19" i="98"/>
  <c r="J18" i="98"/>
  <c r="J17" i="98"/>
  <c r="K16" i="98"/>
  <c r="L16" i="98"/>
  <c r="M16" i="98"/>
  <c r="N16" i="98"/>
  <c r="O16" i="98"/>
  <c r="J16" i="98"/>
  <c r="I22" i="98"/>
  <c r="J22" i="98"/>
  <c r="K22" i="98"/>
  <c r="L22" i="98"/>
  <c r="L11" i="98" s="1"/>
  <c r="M22" i="98"/>
  <c r="M11" i="98" s="1"/>
  <c r="N22" i="98"/>
  <c r="O22" i="98"/>
  <c r="H22" i="98"/>
  <c r="D22" i="98" l="1"/>
  <c r="J11" i="98"/>
  <c r="H23" i="98"/>
  <c r="E13" i="98" l="1"/>
  <c r="F13" i="98"/>
  <c r="G13" i="98"/>
  <c r="H13" i="98"/>
  <c r="I13" i="98"/>
  <c r="E14" i="98"/>
  <c r="G14" i="98"/>
  <c r="E16" i="98"/>
  <c r="F16" i="98"/>
  <c r="G16" i="98"/>
  <c r="H16" i="98"/>
  <c r="I16" i="98"/>
  <c r="E17" i="98"/>
  <c r="F17" i="98"/>
  <c r="G17" i="98"/>
  <c r="H17" i="98"/>
  <c r="I17" i="98"/>
  <c r="E18" i="98"/>
  <c r="F18" i="98"/>
  <c r="G18" i="98"/>
  <c r="H18" i="98"/>
  <c r="I18" i="98"/>
  <c r="E19" i="98"/>
  <c r="F19" i="98"/>
  <c r="G19" i="98"/>
  <c r="H19" i="98"/>
  <c r="I19" i="98"/>
  <c r="E20" i="98"/>
  <c r="F20" i="98"/>
  <c r="G20" i="98"/>
  <c r="H20" i="98"/>
  <c r="I20" i="98"/>
  <c r="E21" i="98"/>
  <c r="F21" i="98"/>
  <c r="G21" i="98"/>
  <c r="H21" i="98"/>
  <c r="I21" i="98"/>
  <c r="E23" i="98"/>
  <c r="F23" i="98"/>
  <c r="G23" i="98"/>
  <c r="I23" i="98"/>
  <c r="F32" i="98"/>
  <c r="E35" i="98"/>
  <c r="F35" i="98"/>
  <c r="G35" i="98"/>
  <c r="H35" i="98"/>
  <c r="I35" i="98"/>
  <c r="E44" i="98"/>
  <c r="F44" i="98"/>
  <c r="G44" i="98"/>
  <c r="H44" i="98"/>
  <c r="I44" i="98"/>
  <c r="E47" i="98"/>
  <c r="F47" i="98"/>
  <c r="G47" i="98"/>
  <c r="H47" i="98"/>
  <c r="I47" i="98"/>
  <c r="J47" i="98"/>
  <c r="D18" i="98" l="1"/>
  <c r="G11" i="98"/>
  <c r="F14" i="98"/>
  <c r="F29" i="98"/>
  <c r="D47" i="98"/>
  <c r="D21" i="98"/>
  <c r="D17" i="98"/>
  <c r="I11" i="98"/>
  <c r="E11" i="98"/>
  <c r="D13" i="98"/>
  <c r="D44" i="98"/>
  <c r="D20" i="98"/>
  <c r="D16" i="98"/>
  <c r="H11" i="98"/>
  <c r="F11" i="98"/>
  <c r="D35" i="98"/>
  <c r="D19" i="98"/>
  <c r="L8" i="98" l="1"/>
  <c r="M8" i="98"/>
  <c r="J8" i="98"/>
  <c r="G8" i="98"/>
  <c r="F8" i="98"/>
  <c r="H8" i="98"/>
  <c r="E8" i="98" l="1"/>
  <c r="I8" i="98" l="1"/>
  <c r="O14" i="98" l="1"/>
  <c r="O11" i="98" s="1"/>
  <c r="O8" i="98" s="1"/>
  <c r="D26" i="98"/>
  <c r="N23" i="98"/>
  <c r="N14" i="98"/>
  <c r="N11" i="98" l="1"/>
  <c r="D23" i="98"/>
  <c r="N8" i="98" l="1"/>
  <c r="D32" i="98"/>
  <c r="K29" i="98"/>
  <c r="K14" i="98"/>
  <c r="D14" i="98" s="1"/>
  <c r="D29" i="98" l="1"/>
  <c r="K11" i="98"/>
  <c r="D11" i="98" l="1"/>
  <c r="D8" i="98" s="1"/>
  <c r="K8" i="98"/>
</calcChain>
</file>

<file path=xl/sharedStrings.xml><?xml version="1.0" encoding="utf-8"?>
<sst xmlns="http://schemas.openxmlformats.org/spreadsheetml/2006/main" count="79" uniqueCount="53">
  <si>
    <t>Статус</t>
  </si>
  <si>
    <t>Муниципальная программа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</si>
  <si>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</si>
  <si>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</si>
  <si>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</si>
  <si>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</si>
  <si>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</si>
  <si>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</si>
  <si>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</si>
  <si>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Всего</t>
  </si>
  <si>
    <t>Основное мероприятие 2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</si>
  <si>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</si>
  <si>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</si>
  <si>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Развитие образования</t>
  </si>
  <si>
    <t>всего</t>
  </si>
  <si>
    <t>в том числе по ГРБС:</t>
  </si>
  <si>
    <t>Управление строительной политики администрации городского округа город Воронеж</t>
  </si>
  <si>
    <t>Управление имущественных и земельных отношений администрации городского округа город Воронеж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</si>
  <si>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</si>
  <si>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</si>
  <si>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</si>
  <si>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</si>
  <si>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</si>
  <si>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</si>
  <si>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Подпрограмма 1</t>
  </si>
  <si>
    <t xml:space="preserve">Развитие дошкольного образования </t>
  </si>
  <si>
    <t>Подпрограмма 2</t>
  </si>
  <si>
    <t>Подпрограмма 3</t>
  </si>
  <si>
    <t>Вовлечение молодежи в социальную практику</t>
  </si>
  <si>
    <t xml:space="preserve">Основное мероприятие 1 </t>
  </si>
  <si>
    <t>Создание условий для отдыха детей городского округа город Воронеж</t>
  </si>
  <si>
    <t>Управление образования и молодежной политки администрации городского округа город Воронеж</t>
  </si>
  <si>
    <t xml:space="preserve">Приложение №3    </t>
  </si>
  <si>
    <t xml:space="preserve">к постановлению администрации  </t>
  </si>
  <si>
    <t xml:space="preserve">городского округа город Воронеж   </t>
  </si>
  <si>
    <t xml:space="preserve"> от __________ 2015   № ___________</t>
  </si>
  <si>
    <t>Расходы бюджета городского округа город Воронеж по годам реализации муниципальной программы, тыс. руб.</t>
  </si>
  <si>
    <t>Расходы бюджета городского округа город Воронеж на реализацию муниципальной программы
городского округа город Воронеж «Развитие образования»  в разрезе главных распорядителей средств бюджета городского округа город Воронеж</t>
  </si>
  <si>
    <t>,</t>
  </si>
  <si>
    <t>Развитие общего и дополнительного образования</t>
  </si>
  <si>
    <t>Социализация детей- сирот и детей, нуждающихся в особой  защите государства</t>
  </si>
  <si>
    <t>Справочно</t>
  </si>
  <si>
    <t>Иные межбюджетные трасферты в областной бюджет Воронежской области на софинансирование строительства объектов образования</t>
  </si>
  <si>
    <t>Управление финансово-бюджетной политики администрации городского округа город Воронеж</t>
  </si>
  <si>
    <t>Управление образования и молодежной политики администрации городского округа город Воронеж</t>
  </si>
  <si>
    <t>2021 год</t>
  </si>
  <si>
    <t>2022 год</t>
  </si>
  <si>
    <t>2023 год</t>
  </si>
  <si>
    <t>2024 год</t>
  </si>
  <si>
    <t xml:space="preserve">                                             Приложение № 2 </t>
  </si>
  <si>
    <t xml:space="preserve">                                            к муниципальной программе </t>
  </si>
  <si>
    <t xml:space="preserve">Руководитель управления образования и молодежной политики                                                                                                                             </t>
  </si>
  <si>
    <t>Л.А. Кулакова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</si>
</sst>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"/>
    <numFmt numFmtId="167" formatCode="#,##0.000000"/>
  </numFmts>
  <fonts count="2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2"/>
      <name val="Calibri"/>
      <family val="2"/>
      <charset val="204"/>
    </font>
    <font>
      <b/>
      <sz val="12"/>
      <name val="Times New Roman"/>
      <family val="1"/>
      <charset val="204"/>
    </font>
    <font>
      <b/>
      <strike/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28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8" fillId="0" borderId="0"/>
    <xf numFmtId="0" fontId="4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8" fillId="0" borderId="0" xfId="2" applyFont="1" applyFill="1"/>
    <xf numFmtId="4" fontId="8" fillId="0" borderId="0" xfId="2" applyNumberFormat="1" applyFont="1" applyFill="1"/>
    <xf numFmtId="0" fontId="10" fillId="0" borderId="0" xfId="2" applyFont="1" applyFill="1"/>
    <xf numFmtId="0" fontId="2" fillId="0" borderId="1" xfId="2" applyFont="1" applyFill="1" applyBorder="1" applyAlignment="1">
      <alignment horizontal="center" vertical="center" wrapText="1"/>
    </xf>
    <xf numFmtId="0" fontId="11" fillId="0" borderId="0" xfId="2" applyFont="1" applyFill="1"/>
    <xf numFmtId="0" fontId="2" fillId="0" borderId="1" xfId="0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wrapText="1"/>
    </xf>
    <xf numFmtId="4" fontId="11" fillId="0" borderId="0" xfId="2" applyNumberFormat="1" applyFont="1" applyFill="1"/>
    <xf numFmtId="0" fontId="2" fillId="0" borderId="1" xfId="0" applyFont="1" applyFill="1" applyBorder="1" applyAlignment="1">
      <alignment vertical="top" wrapText="1"/>
    </xf>
    <xf numFmtId="0" fontId="11" fillId="0" borderId="0" xfId="2" applyFont="1" applyFill="1" applyBorder="1"/>
    <xf numFmtId="0" fontId="13" fillId="0" borderId="0" xfId="2" applyFont="1" applyFill="1"/>
    <xf numFmtId="166" fontId="8" fillId="0" borderId="0" xfId="2" applyNumberFormat="1" applyFont="1" applyFill="1"/>
    <xf numFmtId="0" fontId="9" fillId="0" borderId="0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2" fillId="0" borderId="1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justify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9" fillId="0" borderId="1" xfId="2" applyNumberFormat="1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wrapText="1"/>
    </xf>
    <xf numFmtId="166" fontId="2" fillId="0" borderId="1" xfId="2" applyNumberFormat="1" applyFont="1" applyFill="1" applyBorder="1" applyAlignment="1">
      <alignment horizontal="center" wrapText="1"/>
    </xf>
    <xf numFmtId="167" fontId="2" fillId="0" borderId="1" xfId="2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right" vertical="center"/>
    </xf>
    <xf numFmtId="0" fontId="11" fillId="0" borderId="0" xfId="2" applyNumberFormat="1" applyFont="1" applyFill="1"/>
    <xf numFmtId="0" fontId="2" fillId="0" borderId="2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180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49" fontId="2" fillId="0" borderId="3" xfId="2" applyNumberFormat="1" applyFont="1" applyFill="1" applyBorder="1" applyAlignment="1">
      <alignment horizontal="center" vertical="center" textRotation="180" wrapText="1"/>
    </xf>
    <xf numFmtId="0" fontId="2" fillId="0" borderId="1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4" fontId="2" fillId="0" borderId="5" xfId="2" applyNumberFormat="1" applyFont="1" applyFill="1" applyBorder="1" applyAlignment="1">
      <alignment horizontal="center" vertical="center" wrapText="1"/>
    </xf>
    <xf numFmtId="4" fontId="2" fillId="0" borderId="6" xfId="2" applyNumberFormat="1" applyFont="1" applyFill="1" applyBorder="1" applyAlignment="1">
      <alignment horizontal="center" vertical="center" wrapText="1"/>
    </xf>
    <xf numFmtId="4" fontId="2" fillId="0" borderId="7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2 2" xfId="3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K57"/>
  <sheetViews>
    <sheetView tabSelected="1" showWhiteSpace="0" view="pageLayout" topLeftCell="A5" zoomScale="93" zoomScaleNormal="62" zoomScaleSheetLayoutView="70" zoomScalePageLayoutView="93" workbookViewId="0">
      <selection activeCell="M11" sqref="M11:O11"/>
    </sheetView>
  </sheetViews>
  <sheetFormatPr defaultColWidth="22" defaultRowHeight="18.75" x14ac:dyDescent="0.3"/>
  <cols>
    <col min="1" max="1" width="17.5703125" style="1" customWidth="1"/>
    <col min="2" max="2" width="18.42578125" style="1" customWidth="1"/>
    <col min="3" max="3" width="31.85546875" style="1" customWidth="1"/>
    <col min="4" max="4" width="16.28515625" style="1" customWidth="1"/>
    <col min="5" max="5" width="17.7109375" style="2" customWidth="1"/>
    <col min="6" max="6" width="16.7109375" style="2" customWidth="1"/>
    <col min="7" max="7" width="16.140625" style="2" customWidth="1"/>
    <col min="8" max="8" width="17.140625" style="2" customWidth="1"/>
    <col min="9" max="9" width="15.7109375" style="2" customWidth="1"/>
    <col min="10" max="10" width="17.140625" style="2" customWidth="1"/>
    <col min="11" max="11" width="15" style="2" customWidth="1"/>
    <col min="12" max="12" width="16.7109375" style="2" customWidth="1"/>
    <col min="13" max="13" width="16.7109375" style="1" customWidth="1"/>
    <col min="14" max="14" width="17" style="1" customWidth="1"/>
    <col min="15" max="15" width="15.7109375" style="1" customWidth="1"/>
    <col min="16" max="16" width="13.85546875" style="1" customWidth="1"/>
    <col min="17" max="17" width="12.7109375" style="1" customWidth="1"/>
    <col min="18" max="19" width="12.5703125" style="1" customWidth="1"/>
    <col min="20" max="20" width="14" style="1" customWidth="1"/>
    <col min="21" max="21" width="14.42578125" style="1" customWidth="1"/>
    <col min="22" max="22" width="13.28515625" style="1" customWidth="1"/>
    <col min="23" max="23" width="12.5703125" style="1" customWidth="1"/>
    <col min="24" max="24" width="11.140625" style="1" customWidth="1"/>
    <col min="25" max="25" width="11.28515625" style="1" customWidth="1"/>
    <col min="26" max="231" width="9.140625" style="1" customWidth="1"/>
    <col min="232" max="232" width="0" style="1" hidden="1" customWidth="1"/>
    <col min="233" max="233" width="21.7109375" style="1" customWidth="1"/>
    <col min="234" max="234" width="48.140625" style="1" customWidth="1"/>
    <col min="235" max="235" width="29.7109375" style="1" customWidth="1"/>
    <col min="236" max="236" width="11.42578125" style="1" customWidth="1"/>
    <col min="237" max="237" width="7.5703125" style="1" customWidth="1"/>
    <col min="238" max="238" width="11.7109375" style="1" customWidth="1"/>
    <col min="239" max="239" width="7.140625" style="1" customWidth="1"/>
    <col min="240" max="240" width="0" style="1" hidden="1" customWidth="1"/>
    <col min="241" max="242" width="19.140625" style="1" customWidth="1"/>
    <col min="243" max="243" width="20.42578125" style="1" customWidth="1"/>
    <col min="244" max="244" width="20.85546875" style="1" customWidth="1"/>
    <col min="245" max="16384" width="22" style="1"/>
  </cols>
  <sheetData>
    <row r="1" spans="1:31" hidden="1" x14ac:dyDescent="0.3">
      <c r="F1" s="46" t="s">
        <v>32</v>
      </c>
      <c r="G1" s="46"/>
      <c r="H1" s="46"/>
      <c r="I1" s="46"/>
      <c r="J1" s="46"/>
      <c r="K1" s="46"/>
    </row>
    <row r="2" spans="1:31" hidden="1" x14ac:dyDescent="0.3">
      <c r="F2" s="46" t="s">
        <v>33</v>
      </c>
      <c r="G2" s="46"/>
      <c r="H2" s="46"/>
      <c r="I2" s="46"/>
      <c r="J2" s="46"/>
      <c r="K2" s="46"/>
    </row>
    <row r="3" spans="1:31" hidden="1" x14ac:dyDescent="0.3">
      <c r="F3" s="46" t="s">
        <v>34</v>
      </c>
      <c r="G3" s="46"/>
      <c r="H3" s="46"/>
      <c r="I3" s="46"/>
      <c r="J3" s="46"/>
      <c r="K3" s="46"/>
    </row>
    <row r="4" spans="1:31" hidden="1" x14ac:dyDescent="0.3">
      <c r="F4" s="46" t="s">
        <v>35</v>
      </c>
      <c r="G4" s="46"/>
      <c r="H4" s="46"/>
      <c r="I4" s="46"/>
      <c r="J4" s="46"/>
      <c r="K4" s="46"/>
    </row>
    <row r="5" spans="1:31" ht="36" customHeight="1" x14ac:dyDescent="0.3">
      <c r="F5" s="32"/>
      <c r="G5" s="32"/>
      <c r="H5" s="52" t="s">
        <v>49</v>
      </c>
      <c r="I5" s="52"/>
      <c r="J5" s="52"/>
      <c r="K5" s="52"/>
      <c r="L5" s="52"/>
      <c r="M5" s="52"/>
      <c r="N5" s="52"/>
      <c r="O5" s="52"/>
    </row>
    <row r="6" spans="1:31" ht="36" customHeight="1" x14ac:dyDescent="0.3">
      <c r="C6" s="2"/>
      <c r="F6" s="15"/>
      <c r="G6" s="15"/>
      <c r="H6" s="52" t="s">
        <v>50</v>
      </c>
      <c r="I6" s="52"/>
      <c r="J6" s="52"/>
      <c r="K6" s="52"/>
      <c r="L6" s="52"/>
      <c r="M6" s="52"/>
      <c r="N6" s="52"/>
      <c r="O6" s="52"/>
    </row>
    <row r="7" spans="1:31" s="3" customFormat="1" ht="134.25" customHeight="1" x14ac:dyDescent="0.3">
      <c r="A7" s="50" t="s">
        <v>37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31" s="3" customFormat="1" ht="27" hidden="1" customHeight="1" x14ac:dyDescent="0.3">
      <c r="A8" s="14"/>
      <c r="B8" s="14"/>
      <c r="C8" s="14"/>
      <c r="D8" s="22" t="e">
        <f>D11-#REF!</f>
        <v>#REF!</v>
      </c>
      <c r="E8" s="22" t="e">
        <f>E11-#REF!</f>
        <v>#REF!</v>
      </c>
      <c r="F8" s="22" t="e">
        <f>F11-#REF!</f>
        <v>#REF!</v>
      </c>
      <c r="G8" s="22" t="e">
        <f>G11-#REF!</f>
        <v>#REF!</v>
      </c>
      <c r="H8" s="22" t="e">
        <f>H11-#REF!</f>
        <v>#REF!</v>
      </c>
      <c r="I8" s="22" t="e">
        <f>I11-#REF!</f>
        <v>#REF!</v>
      </c>
      <c r="J8" s="22" t="e">
        <f>J11-#REF!</f>
        <v>#REF!</v>
      </c>
      <c r="K8" s="22" t="e">
        <f>K11-#REF!</f>
        <v>#REF!</v>
      </c>
      <c r="L8" s="22" t="e">
        <f>L11-#REF!</f>
        <v>#REF!</v>
      </c>
      <c r="M8" s="22" t="e">
        <f>M11-#REF!</f>
        <v>#REF!</v>
      </c>
      <c r="N8" s="22" t="e">
        <f>N11-#REF!</f>
        <v>#REF!</v>
      </c>
      <c r="O8" s="22" t="e">
        <f>O11-#REF!</f>
        <v>#REF!</v>
      </c>
    </row>
    <row r="9" spans="1:31" s="5" customFormat="1" ht="49.5" customHeight="1" x14ac:dyDescent="0.25">
      <c r="A9" s="51" t="s">
        <v>0</v>
      </c>
      <c r="B9" s="38" t="s">
        <v>11</v>
      </c>
      <c r="C9" s="38" t="s">
        <v>12</v>
      </c>
      <c r="D9" s="47" t="s">
        <v>36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</row>
    <row r="10" spans="1:31" s="5" customFormat="1" ht="100.5" customHeight="1" x14ac:dyDescent="0.25">
      <c r="A10" s="51"/>
      <c r="B10" s="38"/>
      <c r="C10" s="38"/>
      <c r="D10" s="4" t="s">
        <v>9</v>
      </c>
      <c r="E10" s="6" t="s">
        <v>2</v>
      </c>
      <c r="F10" s="6" t="s">
        <v>3</v>
      </c>
      <c r="G10" s="6" t="s">
        <v>4</v>
      </c>
      <c r="H10" s="7" t="s">
        <v>5</v>
      </c>
      <c r="I10" s="6" t="s">
        <v>6</v>
      </c>
      <c r="J10" s="6" t="s">
        <v>7</v>
      </c>
      <c r="K10" s="7" t="s">
        <v>8</v>
      </c>
      <c r="L10" s="7" t="s">
        <v>45</v>
      </c>
      <c r="M10" s="7" t="s">
        <v>46</v>
      </c>
      <c r="N10" s="7" t="s">
        <v>47</v>
      </c>
      <c r="O10" s="7" t="s">
        <v>48</v>
      </c>
      <c r="P10" s="9"/>
      <c r="Q10" s="9"/>
      <c r="R10" s="9"/>
      <c r="S10" s="9"/>
      <c r="T10" s="9"/>
    </row>
    <row r="11" spans="1:31" s="5" customFormat="1" ht="15.75" x14ac:dyDescent="0.25">
      <c r="A11" s="40" t="s">
        <v>1</v>
      </c>
      <c r="B11" s="38" t="s">
        <v>13</v>
      </c>
      <c r="C11" s="8" t="s">
        <v>14</v>
      </c>
      <c r="D11" s="23">
        <f>E11+F11+G11+H11+I11+J11+K11+L11+M11+N11+O11</f>
        <v>43926634.390000001</v>
      </c>
      <c r="E11" s="23">
        <f>E13+E14+E15+E16+E17+E18+E19+E20+E21</f>
        <v>3247029.4</v>
      </c>
      <c r="F11" s="23">
        <f t="shared" ref="F11:I11" si="0">F13+F14+F15+F16+F17+F18+F19+F20+F21</f>
        <v>3192839.5</v>
      </c>
      <c r="G11" s="23">
        <f t="shared" si="0"/>
        <v>3253287.96</v>
      </c>
      <c r="H11" s="23">
        <f>H13+H14+H15+H16+H17+H18+H19+H20+H21+H22</f>
        <v>3385404.58</v>
      </c>
      <c r="I11" s="23">
        <f t="shared" si="0"/>
        <v>3807758.2</v>
      </c>
      <c r="J11" s="23">
        <f>SUM(J13:J22)</f>
        <v>4374230.8099999996</v>
      </c>
      <c r="K11" s="23">
        <f>SUM(K13:K22)</f>
        <v>4139813.3</v>
      </c>
      <c r="L11" s="23">
        <f t="shared" ref="L11:O11" si="1">SUM(L13:L22)</f>
        <v>4451950.2</v>
      </c>
      <c r="M11" s="23">
        <f t="shared" si="1"/>
        <v>4885921.37</v>
      </c>
      <c r="N11" s="23">
        <f t="shared" si="1"/>
        <v>4746019.58</v>
      </c>
      <c r="O11" s="23">
        <f t="shared" si="1"/>
        <v>4442379.49</v>
      </c>
      <c r="P11" s="33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s="5" customFormat="1" ht="15.75" x14ac:dyDescent="0.25">
      <c r="A12" s="41"/>
      <c r="B12" s="38"/>
      <c r="C12" s="8" t="s">
        <v>15</v>
      </c>
      <c r="D12" s="23"/>
      <c r="E12" s="23"/>
      <c r="F12" s="23"/>
      <c r="G12" s="23"/>
      <c r="H12" s="23"/>
      <c r="I12" s="23"/>
      <c r="J12" s="23"/>
      <c r="K12" s="23"/>
      <c r="L12" s="24"/>
      <c r="M12" s="25"/>
      <c r="N12" s="25"/>
      <c r="O12" s="25"/>
    </row>
    <row r="13" spans="1:31" s="5" customFormat="1" ht="63" x14ac:dyDescent="0.25">
      <c r="A13" s="41"/>
      <c r="B13" s="38"/>
      <c r="C13" s="8" t="s">
        <v>44</v>
      </c>
      <c r="D13" s="23">
        <f t="shared" ref="D13:D23" si="2">E13+F13+G13+H13+I13+J13+K13+L13+M13+N13+O13</f>
        <v>39156604.399999999</v>
      </c>
      <c r="E13" s="23">
        <f>E31+E25+E49+E43+E46</f>
        <v>2625480</v>
      </c>
      <c r="F13" s="23">
        <f t="shared" ref="F13:O13" si="3">F31+F25+F49+F43+F46</f>
        <v>2720327.9</v>
      </c>
      <c r="G13" s="23">
        <f t="shared" si="3"/>
        <v>3078884.2</v>
      </c>
      <c r="H13" s="23">
        <f t="shared" si="3"/>
        <v>3125629.4</v>
      </c>
      <c r="I13" s="23">
        <f t="shared" si="3"/>
        <v>3444113</v>
      </c>
      <c r="J13" s="23">
        <f t="shared" si="3"/>
        <v>3604505.5</v>
      </c>
      <c r="K13" s="23">
        <f t="shared" si="3"/>
        <v>3908479</v>
      </c>
      <c r="L13" s="23">
        <f t="shared" si="3"/>
        <v>4036407</v>
      </c>
      <c r="M13" s="23">
        <f t="shared" si="3"/>
        <v>4172477</v>
      </c>
      <c r="N13" s="23">
        <f t="shared" si="3"/>
        <v>4204006.2</v>
      </c>
      <c r="O13" s="23">
        <f t="shared" si="3"/>
        <v>4236295.2</v>
      </c>
    </row>
    <row r="14" spans="1:31" s="5" customFormat="1" ht="63" x14ac:dyDescent="0.25">
      <c r="A14" s="41"/>
      <c r="B14" s="38"/>
      <c r="C14" s="8" t="s">
        <v>16</v>
      </c>
      <c r="D14" s="23">
        <f t="shared" si="2"/>
        <v>3957881.59</v>
      </c>
      <c r="E14" s="23">
        <f>E32+E26</f>
        <v>243685</v>
      </c>
      <c r="F14" s="23">
        <f t="shared" ref="F14:O14" si="4">F32+F26</f>
        <v>431372.1</v>
      </c>
      <c r="G14" s="23">
        <f t="shared" si="4"/>
        <v>173500.76</v>
      </c>
      <c r="H14" s="23">
        <f t="shared" si="4"/>
        <v>160721.48000000001</v>
      </c>
      <c r="I14" s="23">
        <f t="shared" si="4"/>
        <v>303690.8</v>
      </c>
      <c r="J14" s="23">
        <f t="shared" si="4"/>
        <v>689224.91</v>
      </c>
      <c r="K14" s="23">
        <f t="shared" si="4"/>
        <v>230763.3</v>
      </c>
      <c r="L14" s="23">
        <f t="shared" si="4"/>
        <v>343722.2</v>
      </c>
      <c r="M14" s="23">
        <f t="shared" si="4"/>
        <v>712873.37</v>
      </c>
      <c r="N14" s="23">
        <f t="shared" si="4"/>
        <v>462814.38</v>
      </c>
      <c r="O14" s="23">
        <f t="shared" si="4"/>
        <v>205513.29</v>
      </c>
    </row>
    <row r="15" spans="1:31" s="5" customFormat="1" ht="63" x14ac:dyDescent="0.25">
      <c r="A15" s="41"/>
      <c r="B15" s="38"/>
      <c r="C15" s="8" t="s">
        <v>17</v>
      </c>
      <c r="D15" s="23">
        <f t="shared" si="2"/>
        <v>735426.3</v>
      </c>
      <c r="E15" s="23">
        <f>E27+E33</f>
        <v>376827.4</v>
      </c>
      <c r="F15" s="23">
        <f t="shared" ref="F15:O15" si="5">F27+F33</f>
        <v>40217.5</v>
      </c>
      <c r="G15" s="23">
        <f t="shared" si="5"/>
        <v>0</v>
      </c>
      <c r="H15" s="23">
        <f t="shared" si="5"/>
        <v>29127</v>
      </c>
      <c r="I15" s="23">
        <f t="shared" si="5"/>
        <v>59421.4</v>
      </c>
      <c r="J15" s="23">
        <f t="shared" si="5"/>
        <v>79955</v>
      </c>
      <c r="K15" s="23">
        <f t="shared" si="5"/>
        <v>0</v>
      </c>
      <c r="L15" s="23">
        <f t="shared" si="5"/>
        <v>71250</v>
      </c>
      <c r="M15" s="23">
        <f t="shared" si="5"/>
        <v>0</v>
      </c>
      <c r="N15" s="23">
        <f t="shared" si="5"/>
        <v>78628</v>
      </c>
      <c r="O15" s="23">
        <f t="shared" si="5"/>
        <v>0</v>
      </c>
    </row>
    <row r="16" spans="1:31" s="5" customFormat="1" ht="31.5" x14ac:dyDescent="0.25">
      <c r="A16" s="41"/>
      <c r="B16" s="38"/>
      <c r="C16" s="18" t="s">
        <v>18</v>
      </c>
      <c r="D16" s="23">
        <f t="shared" si="2"/>
        <v>1267.3</v>
      </c>
      <c r="E16" s="23">
        <f t="shared" ref="E16:I21" si="6">E37</f>
        <v>178</v>
      </c>
      <c r="F16" s="23">
        <f t="shared" si="6"/>
        <v>148</v>
      </c>
      <c r="G16" s="23">
        <f t="shared" si="6"/>
        <v>161</v>
      </c>
      <c r="H16" s="23">
        <f t="shared" si="6"/>
        <v>100</v>
      </c>
      <c r="I16" s="23">
        <f t="shared" si="6"/>
        <v>98</v>
      </c>
      <c r="J16" s="23">
        <f t="shared" ref="J16:J21" si="7">J37</f>
        <v>92.3</v>
      </c>
      <c r="K16" s="23">
        <f t="shared" ref="K16:O16" si="8">K37</f>
        <v>98</v>
      </c>
      <c r="L16" s="23">
        <f t="shared" si="8"/>
        <v>98</v>
      </c>
      <c r="M16" s="23">
        <f t="shared" si="8"/>
        <v>98</v>
      </c>
      <c r="N16" s="23">
        <f t="shared" si="8"/>
        <v>98</v>
      </c>
      <c r="O16" s="23">
        <f t="shared" si="8"/>
        <v>98</v>
      </c>
    </row>
    <row r="17" spans="1:25" s="5" customFormat="1" ht="31.5" x14ac:dyDescent="0.25">
      <c r="A17" s="41"/>
      <c r="B17" s="38"/>
      <c r="C17" s="18" t="s">
        <v>19</v>
      </c>
      <c r="D17" s="23">
        <f t="shared" si="2"/>
        <v>1238</v>
      </c>
      <c r="E17" s="23">
        <f t="shared" si="6"/>
        <v>184</v>
      </c>
      <c r="F17" s="23">
        <f t="shared" si="6"/>
        <v>174</v>
      </c>
      <c r="G17" s="23">
        <f t="shared" si="6"/>
        <v>144</v>
      </c>
      <c r="H17" s="23">
        <f t="shared" si="6"/>
        <v>77</v>
      </c>
      <c r="I17" s="23">
        <f t="shared" si="6"/>
        <v>71</v>
      </c>
      <c r="J17" s="23">
        <f t="shared" si="7"/>
        <v>98</v>
      </c>
      <c r="K17" s="23">
        <f t="shared" ref="K17:O17" si="9">K38</f>
        <v>98</v>
      </c>
      <c r="L17" s="23">
        <f t="shared" si="9"/>
        <v>98</v>
      </c>
      <c r="M17" s="23">
        <f t="shared" si="9"/>
        <v>98</v>
      </c>
      <c r="N17" s="23">
        <f t="shared" si="9"/>
        <v>98</v>
      </c>
      <c r="O17" s="23">
        <f t="shared" si="9"/>
        <v>98</v>
      </c>
    </row>
    <row r="18" spans="1:25" s="5" customFormat="1" ht="31.5" x14ac:dyDescent="0.25">
      <c r="A18" s="41"/>
      <c r="B18" s="38"/>
      <c r="C18" s="18" t="s">
        <v>20</v>
      </c>
      <c r="D18" s="23">
        <f t="shared" si="2"/>
        <v>1169</v>
      </c>
      <c r="E18" s="23">
        <f t="shared" si="6"/>
        <v>171</v>
      </c>
      <c r="F18" s="23">
        <f t="shared" si="6"/>
        <v>154</v>
      </c>
      <c r="G18" s="23">
        <f t="shared" si="6"/>
        <v>154</v>
      </c>
      <c r="H18" s="23">
        <f t="shared" si="6"/>
        <v>88</v>
      </c>
      <c r="I18" s="23">
        <f t="shared" si="6"/>
        <v>86</v>
      </c>
      <c r="J18" s="23">
        <f t="shared" si="7"/>
        <v>86</v>
      </c>
      <c r="K18" s="23">
        <f t="shared" ref="K18:O18" si="10">K39</f>
        <v>86</v>
      </c>
      <c r="L18" s="23">
        <f t="shared" si="10"/>
        <v>86</v>
      </c>
      <c r="M18" s="23">
        <f t="shared" si="10"/>
        <v>86</v>
      </c>
      <c r="N18" s="23">
        <f t="shared" si="10"/>
        <v>86</v>
      </c>
      <c r="O18" s="23">
        <f t="shared" si="10"/>
        <v>86</v>
      </c>
    </row>
    <row r="19" spans="1:25" s="5" customFormat="1" ht="15.75" x14ac:dyDescent="0.25">
      <c r="A19" s="41"/>
      <c r="B19" s="38"/>
      <c r="C19" s="18" t="s">
        <v>21</v>
      </c>
      <c r="D19" s="23">
        <f t="shared" si="2"/>
        <v>1212</v>
      </c>
      <c r="E19" s="23">
        <f t="shared" si="6"/>
        <v>172</v>
      </c>
      <c r="F19" s="23">
        <f t="shared" si="6"/>
        <v>166</v>
      </c>
      <c r="G19" s="23">
        <f t="shared" si="6"/>
        <v>164</v>
      </c>
      <c r="H19" s="23">
        <f t="shared" si="6"/>
        <v>78</v>
      </c>
      <c r="I19" s="23">
        <f t="shared" si="6"/>
        <v>82</v>
      </c>
      <c r="J19" s="23">
        <f t="shared" si="7"/>
        <v>85</v>
      </c>
      <c r="K19" s="23">
        <f t="shared" ref="K19:O19" si="11">K40</f>
        <v>93</v>
      </c>
      <c r="L19" s="23">
        <f t="shared" si="11"/>
        <v>93</v>
      </c>
      <c r="M19" s="23">
        <f t="shared" si="11"/>
        <v>93</v>
      </c>
      <c r="N19" s="23">
        <f t="shared" si="11"/>
        <v>93</v>
      </c>
      <c r="O19" s="23">
        <f t="shared" si="11"/>
        <v>93</v>
      </c>
    </row>
    <row r="20" spans="1:25" s="5" customFormat="1" ht="15.75" x14ac:dyDescent="0.25">
      <c r="A20" s="41"/>
      <c r="B20" s="38"/>
      <c r="C20" s="18" t="s">
        <v>22</v>
      </c>
      <c r="D20" s="23">
        <f t="shared" si="2"/>
        <v>1356.1</v>
      </c>
      <c r="E20" s="23">
        <f t="shared" si="6"/>
        <v>203</v>
      </c>
      <c r="F20" s="23">
        <f t="shared" si="6"/>
        <v>173</v>
      </c>
      <c r="G20" s="23">
        <f t="shared" si="6"/>
        <v>173</v>
      </c>
      <c r="H20" s="23">
        <f t="shared" si="6"/>
        <v>105</v>
      </c>
      <c r="I20" s="23">
        <f t="shared" si="6"/>
        <v>102</v>
      </c>
      <c r="J20" s="23">
        <f t="shared" si="7"/>
        <v>90.1</v>
      </c>
      <c r="K20" s="23">
        <f t="shared" ref="K20:O20" si="12">K41</f>
        <v>102</v>
      </c>
      <c r="L20" s="23">
        <f t="shared" si="12"/>
        <v>102</v>
      </c>
      <c r="M20" s="23">
        <f t="shared" si="12"/>
        <v>102</v>
      </c>
      <c r="N20" s="23">
        <f t="shared" si="12"/>
        <v>102</v>
      </c>
      <c r="O20" s="23">
        <f t="shared" si="12"/>
        <v>102</v>
      </c>
    </row>
    <row r="21" spans="1:25" s="11" customFormat="1" ht="15.75" x14ac:dyDescent="0.25">
      <c r="A21" s="41"/>
      <c r="B21" s="38"/>
      <c r="C21" s="18" t="s">
        <v>23</v>
      </c>
      <c r="D21" s="23">
        <f t="shared" si="2"/>
        <v>1097</v>
      </c>
      <c r="E21" s="23">
        <f t="shared" si="6"/>
        <v>129</v>
      </c>
      <c r="F21" s="23">
        <f t="shared" si="6"/>
        <v>107</v>
      </c>
      <c r="G21" s="23">
        <f t="shared" si="6"/>
        <v>107</v>
      </c>
      <c r="H21" s="23">
        <f t="shared" si="6"/>
        <v>96</v>
      </c>
      <c r="I21" s="23">
        <f t="shared" si="6"/>
        <v>94</v>
      </c>
      <c r="J21" s="23">
        <f t="shared" si="7"/>
        <v>94</v>
      </c>
      <c r="K21" s="23">
        <f t="shared" ref="K21:O21" si="13">K42</f>
        <v>94</v>
      </c>
      <c r="L21" s="23">
        <f t="shared" si="13"/>
        <v>94</v>
      </c>
      <c r="M21" s="23">
        <f t="shared" si="13"/>
        <v>94</v>
      </c>
      <c r="N21" s="23">
        <f t="shared" si="13"/>
        <v>94</v>
      </c>
      <c r="O21" s="23">
        <f t="shared" si="13"/>
        <v>94</v>
      </c>
    </row>
    <row r="22" spans="1:25" s="11" customFormat="1" ht="63" x14ac:dyDescent="0.25">
      <c r="A22" s="45"/>
      <c r="B22" s="38"/>
      <c r="C22" s="18" t="s">
        <v>43</v>
      </c>
      <c r="D22" s="23">
        <f t="shared" si="2"/>
        <v>69382.7</v>
      </c>
      <c r="E22" s="23"/>
      <c r="F22" s="23"/>
      <c r="G22" s="23"/>
      <c r="H22" s="23">
        <f>H28+H34</f>
        <v>69382.7</v>
      </c>
      <c r="I22" s="23">
        <f t="shared" ref="I22:O22" si="14">I28+I34</f>
        <v>0</v>
      </c>
      <c r="J22" s="23">
        <f t="shared" si="14"/>
        <v>0</v>
      </c>
      <c r="K22" s="23">
        <f t="shared" si="14"/>
        <v>0</v>
      </c>
      <c r="L22" s="23">
        <f t="shared" si="14"/>
        <v>0</v>
      </c>
      <c r="M22" s="23">
        <f t="shared" si="14"/>
        <v>0</v>
      </c>
      <c r="N22" s="23">
        <f t="shared" si="14"/>
        <v>0</v>
      </c>
      <c r="O22" s="23">
        <f t="shared" si="14"/>
        <v>0</v>
      </c>
    </row>
    <row r="23" spans="1:25" s="5" customFormat="1" ht="15.75" x14ac:dyDescent="0.25">
      <c r="A23" s="34" t="s">
        <v>24</v>
      </c>
      <c r="B23" s="34" t="s">
        <v>25</v>
      </c>
      <c r="C23" s="16" t="s">
        <v>14</v>
      </c>
      <c r="D23" s="23">
        <f t="shared" si="2"/>
        <v>18388463.960000001</v>
      </c>
      <c r="E23" s="26">
        <f>SUM(E25:E27)</f>
        <v>1558594.4</v>
      </c>
      <c r="F23" s="26">
        <f t="shared" ref="F23:I23" si="15">SUM(F25:F27)</f>
        <v>1189469.6000000001</v>
      </c>
      <c r="G23" s="26">
        <f t="shared" si="15"/>
        <v>1331822.1599999999</v>
      </c>
      <c r="H23" s="26">
        <f>SUM(H25:H28)</f>
        <v>1408506.3</v>
      </c>
      <c r="I23" s="27">
        <f t="shared" si="15"/>
        <v>1573294.9</v>
      </c>
      <c r="J23" s="26">
        <f>SUM(J25:J28)</f>
        <v>1838252.8</v>
      </c>
      <c r="K23" s="26">
        <f t="shared" ref="K23:O23" si="16">SUM(K25:K28)</f>
        <v>1927254.3</v>
      </c>
      <c r="L23" s="26">
        <f t="shared" si="16"/>
        <v>1877893.9</v>
      </c>
      <c r="M23" s="26">
        <f t="shared" si="16"/>
        <v>1870126.07</v>
      </c>
      <c r="N23" s="26">
        <f t="shared" si="16"/>
        <v>1943383.71</v>
      </c>
      <c r="O23" s="26">
        <f t="shared" si="16"/>
        <v>1869865.82</v>
      </c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s="5" customFormat="1" ht="15.75" x14ac:dyDescent="0.25">
      <c r="A24" s="35"/>
      <c r="B24" s="35"/>
      <c r="C24" s="16" t="s">
        <v>15</v>
      </c>
      <c r="D24" s="23"/>
      <c r="E24" s="23"/>
      <c r="F24" s="23"/>
      <c r="G24" s="23"/>
      <c r="H24" s="23"/>
      <c r="I24" s="23"/>
      <c r="J24" s="23"/>
      <c r="K24" s="23"/>
      <c r="L24" s="24"/>
      <c r="M24" s="25"/>
      <c r="N24" s="25"/>
      <c r="O24" s="25"/>
    </row>
    <row r="25" spans="1:25" s="5" customFormat="1" ht="63" x14ac:dyDescent="0.25">
      <c r="A25" s="35"/>
      <c r="B25" s="35"/>
      <c r="C25" s="8" t="s">
        <v>44</v>
      </c>
      <c r="D25" s="23">
        <f t="shared" ref="D25:D28" si="17">E25+F25+G25+H25+I25+J25+K25+L25+M25+N25+O25</f>
        <v>16841205.890000001</v>
      </c>
      <c r="E25" s="26">
        <v>1065305</v>
      </c>
      <c r="F25" s="26">
        <v>1138574.1000000001</v>
      </c>
      <c r="G25" s="26">
        <v>1286221.2</v>
      </c>
      <c r="H25" s="26">
        <v>1325823.3</v>
      </c>
      <c r="I25" s="27">
        <v>1479748.4</v>
      </c>
      <c r="J25" s="26">
        <v>1583441.89</v>
      </c>
      <c r="K25" s="26">
        <v>1710883</v>
      </c>
      <c r="L25" s="26">
        <v>1760773</v>
      </c>
      <c r="M25" s="26">
        <v>1815639</v>
      </c>
      <c r="N25" s="26">
        <v>1830204</v>
      </c>
      <c r="O25" s="26">
        <v>1844593</v>
      </c>
    </row>
    <row r="26" spans="1:25" s="5" customFormat="1" ht="63" x14ac:dyDescent="0.25">
      <c r="A26" s="35"/>
      <c r="B26" s="35"/>
      <c r="C26" s="16" t="s">
        <v>16</v>
      </c>
      <c r="D26" s="23">
        <f t="shared" si="17"/>
        <v>857890.97</v>
      </c>
      <c r="E26" s="26">
        <v>116462</v>
      </c>
      <c r="F26" s="26">
        <v>10678</v>
      </c>
      <c r="G26" s="26">
        <v>45600.959999999999</v>
      </c>
      <c r="H26" s="26">
        <v>28365.200000000001</v>
      </c>
      <c r="I26" s="26">
        <v>34125.1</v>
      </c>
      <c r="J26" s="26">
        <v>174855.91</v>
      </c>
      <c r="K26" s="26">
        <v>216371.3</v>
      </c>
      <c r="L26" s="26">
        <v>117120.9</v>
      </c>
      <c r="M26" s="26">
        <v>54487.07</v>
      </c>
      <c r="N26" s="26">
        <v>34551.71</v>
      </c>
      <c r="O26" s="26">
        <v>25272.82</v>
      </c>
      <c r="P26" s="9"/>
    </row>
    <row r="27" spans="1:25" s="5" customFormat="1" ht="63" x14ac:dyDescent="0.25">
      <c r="A27" s="35"/>
      <c r="B27" s="35"/>
      <c r="C27" s="16" t="s">
        <v>17</v>
      </c>
      <c r="D27" s="23">
        <f t="shared" si="17"/>
        <v>664176.30000000005</v>
      </c>
      <c r="E27" s="26">
        <v>376827.4</v>
      </c>
      <c r="F27" s="26">
        <v>40217.5</v>
      </c>
      <c r="G27" s="26">
        <v>0</v>
      </c>
      <c r="H27" s="23">
        <v>29127</v>
      </c>
      <c r="I27" s="23">
        <v>59421.4</v>
      </c>
      <c r="J27" s="23">
        <v>79955</v>
      </c>
      <c r="K27" s="23">
        <v>0</v>
      </c>
      <c r="L27" s="23">
        <v>0</v>
      </c>
      <c r="M27" s="23">
        <v>0</v>
      </c>
      <c r="N27" s="23">
        <v>78628</v>
      </c>
      <c r="O27" s="23">
        <v>0</v>
      </c>
    </row>
    <row r="28" spans="1:25" s="5" customFormat="1" ht="63" x14ac:dyDescent="0.25">
      <c r="A28" s="36"/>
      <c r="B28" s="36"/>
      <c r="C28" s="18" t="s">
        <v>43</v>
      </c>
      <c r="D28" s="23">
        <f t="shared" si="17"/>
        <v>25190.799999999999</v>
      </c>
      <c r="E28" s="26"/>
      <c r="F28" s="26"/>
      <c r="G28" s="26"/>
      <c r="H28" s="23">
        <v>25190.799999999999</v>
      </c>
      <c r="I28" s="23"/>
      <c r="J28" s="23"/>
      <c r="K28" s="23"/>
      <c r="L28" s="24"/>
      <c r="M28" s="25"/>
      <c r="N28" s="24"/>
      <c r="O28" s="25"/>
    </row>
    <row r="29" spans="1:25" s="5" customFormat="1" ht="15.75" x14ac:dyDescent="0.25">
      <c r="A29" s="34" t="s">
        <v>26</v>
      </c>
      <c r="B29" s="44" t="s">
        <v>39</v>
      </c>
      <c r="C29" s="8" t="s">
        <v>14</v>
      </c>
      <c r="D29" s="23">
        <f>E29+F29+G29+H29+I29+J29+K29+L29+M29+N29+O29</f>
        <v>25104261.18</v>
      </c>
      <c r="E29" s="26">
        <f>SUM(E31:E34)</f>
        <v>1640650</v>
      </c>
      <c r="F29" s="26">
        <f t="shared" ref="F29:O29" si="18">SUM(F31:F34)</f>
        <v>1969843.9</v>
      </c>
      <c r="G29" s="26">
        <f t="shared" si="18"/>
        <v>1887462.8</v>
      </c>
      <c r="H29" s="26">
        <f t="shared" si="18"/>
        <v>1942520.28</v>
      </c>
      <c r="I29" s="26">
        <f t="shared" si="18"/>
        <v>2194670.9500000002</v>
      </c>
      <c r="J29" s="26">
        <f t="shared" si="18"/>
        <v>2488778.11</v>
      </c>
      <c r="K29" s="26">
        <f>SUM(K31:K34)</f>
        <v>2174037</v>
      </c>
      <c r="L29" s="26">
        <f t="shared" si="18"/>
        <v>2534927.2999999998</v>
      </c>
      <c r="M29" s="26">
        <f t="shared" si="18"/>
        <v>2975937.3</v>
      </c>
      <c r="N29" s="26">
        <f t="shared" si="18"/>
        <v>2762777.87</v>
      </c>
      <c r="O29" s="26">
        <f t="shared" si="18"/>
        <v>2532655.67</v>
      </c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s="5" customFormat="1" ht="15.75" x14ac:dyDescent="0.25">
      <c r="A30" s="35"/>
      <c r="B30" s="44"/>
      <c r="C30" s="19" t="s">
        <v>15</v>
      </c>
      <c r="D30" s="23"/>
      <c r="E30" s="23"/>
      <c r="F30" s="23"/>
      <c r="G30" s="23"/>
      <c r="H30" s="23"/>
      <c r="I30" s="23"/>
      <c r="J30" s="23"/>
      <c r="K30" s="23"/>
      <c r="L30" s="24"/>
      <c r="M30" s="25"/>
      <c r="N30" s="25"/>
      <c r="O30" s="25"/>
    </row>
    <row r="31" spans="1:25" s="12" customFormat="1" ht="63" x14ac:dyDescent="0.25">
      <c r="A31" s="35"/>
      <c r="B31" s="44"/>
      <c r="C31" s="8" t="s">
        <v>44</v>
      </c>
      <c r="D31" s="23">
        <f t="shared" ref="D31:D44" si="19">E31+F31+G31+H31+I31+J31+K31+L31+M31+N31+O31</f>
        <v>21888828.66</v>
      </c>
      <c r="E31" s="26">
        <v>1513427</v>
      </c>
      <c r="F31" s="23">
        <v>1549149.8</v>
      </c>
      <c r="G31" s="23">
        <v>1759563</v>
      </c>
      <c r="H31" s="23">
        <v>1765972.1</v>
      </c>
      <c r="I31" s="23">
        <v>1925105.25</v>
      </c>
      <c r="J31" s="23">
        <v>1974409.11</v>
      </c>
      <c r="K31" s="23">
        <v>2159645</v>
      </c>
      <c r="L31" s="23">
        <v>2237076</v>
      </c>
      <c r="M31" s="23">
        <v>2317551</v>
      </c>
      <c r="N31" s="23">
        <v>2334515.2000000002</v>
      </c>
      <c r="O31" s="23">
        <v>2352415.2000000002</v>
      </c>
    </row>
    <row r="32" spans="1:25" s="5" customFormat="1" ht="63" x14ac:dyDescent="0.25">
      <c r="A32" s="35"/>
      <c r="B32" s="44"/>
      <c r="C32" s="8" t="s">
        <v>16</v>
      </c>
      <c r="D32" s="23">
        <f t="shared" si="19"/>
        <v>3099990.62</v>
      </c>
      <c r="E32" s="23">
        <v>127223</v>
      </c>
      <c r="F32" s="26">
        <f>167225.3+260478.8-7010</f>
        <v>420694.1</v>
      </c>
      <c r="G32" s="26">
        <v>127899.8</v>
      </c>
      <c r="H32" s="27">
        <v>132356.28</v>
      </c>
      <c r="I32" s="27">
        <v>269565.7</v>
      </c>
      <c r="J32" s="26">
        <v>514369</v>
      </c>
      <c r="K32" s="26">
        <v>14392</v>
      </c>
      <c r="L32" s="26">
        <v>226601.3</v>
      </c>
      <c r="M32" s="26">
        <v>658386.30000000005</v>
      </c>
      <c r="N32" s="26">
        <v>428262.67</v>
      </c>
      <c r="O32" s="26">
        <v>180240.47</v>
      </c>
    </row>
    <row r="33" spans="1:15" s="5" customFormat="1" ht="63" x14ac:dyDescent="0.25">
      <c r="A33" s="35"/>
      <c r="B33" s="44"/>
      <c r="C33" s="8" t="s">
        <v>17</v>
      </c>
      <c r="D33" s="23">
        <f t="shared" si="19"/>
        <v>71250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/>
      <c r="L33" s="23">
        <v>71250</v>
      </c>
      <c r="M33" s="23">
        <v>0</v>
      </c>
      <c r="N33" s="23">
        <v>0</v>
      </c>
      <c r="O33" s="23">
        <v>0</v>
      </c>
    </row>
    <row r="34" spans="1:15" s="5" customFormat="1" ht="63" x14ac:dyDescent="0.25">
      <c r="A34" s="36"/>
      <c r="B34" s="44"/>
      <c r="C34" s="8" t="s">
        <v>43</v>
      </c>
      <c r="D34" s="23">
        <f t="shared" si="19"/>
        <v>44191.9</v>
      </c>
      <c r="E34" s="23"/>
      <c r="F34" s="26"/>
      <c r="G34" s="26"/>
      <c r="H34" s="27">
        <v>44191.9</v>
      </c>
      <c r="I34" s="27"/>
      <c r="J34" s="26"/>
      <c r="K34" s="26"/>
      <c r="L34" s="24"/>
      <c r="M34" s="25"/>
      <c r="N34" s="21"/>
      <c r="O34" s="21"/>
    </row>
    <row r="35" spans="1:15" s="5" customFormat="1" ht="15.75" x14ac:dyDescent="0.25">
      <c r="A35" s="40" t="s">
        <v>27</v>
      </c>
      <c r="B35" s="38" t="s">
        <v>28</v>
      </c>
      <c r="C35" s="8" t="s">
        <v>14</v>
      </c>
      <c r="D35" s="23">
        <f t="shared" si="19"/>
        <v>42053.9</v>
      </c>
      <c r="E35" s="23">
        <f t="shared" ref="E35:I35" si="20">SUM(E37:E43)</f>
        <v>8882</v>
      </c>
      <c r="F35" s="23">
        <f>SUM(F37:F43)</f>
        <v>3823</v>
      </c>
      <c r="G35" s="28">
        <f t="shared" si="20"/>
        <v>3678</v>
      </c>
      <c r="H35" s="23">
        <f t="shared" si="20"/>
        <v>1972</v>
      </c>
      <c r="I35" s="23">
        <f t="shared" si="20"/>
        <v>2728</v>
      </c>
      <c r="J35" s="23">
        <f>SUM(J37:J43)</f>
        <v>10980.9</v>
      </c>
      <c r="K35" s="23">
        <f t="shared" ref="K35:O35" si="21">SUM(K37:K43)</f>
        <v>1998</v>
      </c>
      <c r="L35" s="23">
        <f t="shared" si="21"/>
        <v>1998</v>
      </c>
      <c r="M35" s="23">
        <f t="shared" si="21"/>
        <v>1998</v>
      </c>
      <c r="N35" s="23">
        <f t="shared" si="21"/>
        <v>1998</v>
      </c>
      <c r="O35" s="23">
        <f t="shared" si="21"/>
        <v>1998</v>
      </c>
    </row>
    <row r="36" spans="1:15" s="5" customFormat="1" ht="15.75" x14ac:dyDescent="0.25">
      <c r="A36" s="41"/>
      <c r="B36" s="38"/>
      <c r="C36" s="8" t="s">
        <v>15</v>
      </c>
      <c r="D36" s="23">
        <f t="shared" si="19"/>
        <v>0</v>
      </c>
      <c r="E36" s="23"/>
      <c r="F36" s="23"/>
      <c r="G36" s="23"/>
      <c r="H36" s="23"/>
      <c r="I36" s="23"/>
      <c r="J36" s="23"/>
      <c r="K36" s="23"/>
      <c r="L36" s="24"/>
      <c r="M36" s="25"/>
      <c r="N36" s="25"/>
      <c r="O36" s="25"/>
    </row>
    <row r="37" spans="1:15" s="5" customFormat="1" ht="31.5" x14ac:dyDescent="0.25">
      <c r="A37" s="41"/>
      <c r="B37" s="38"/>
      <c r="C37" s="10" t="s">
        <v>18</v>
      </c>
      <c r="D37" s="23">
        <f t="shared" si="19"/>
        <v>1267.3</v>
      </c>
      <c r="E37" s="23">
        <v>178</v>
      </c>
      <c r="F37" s="23">
        <v>148</v>
      </c>
      <c r="G37" s="28">
        <v>161</v>
      </c>
      <c r="H37" s="23">
        <v>100</v>
      </c>
      <c r="I37" s="23">
        <v>98</v>
      </c>
      <c r="J37" s="23">
        <v>92.3</v>
      </c>
      <c r="K37" s="23">
        <v>98</v>
      </c>
      <c r="L37" s="23">
        <v>98</v>
      </c>
      <c r="M37" s="23">
        <v>98</v>
      </c>
      <c r="N37" s="23">
        <v>98</v>
      </c>
      <c r="O37" s="23">
        <v>98</v>
      </c>
    </row>
    <row r="38" spans="1:15" s="5" customFormat="1" ht="31.5" x14ac:dyDescent="0.25">
      <c r="A38" s="41"/>
      <c r="B38" s="38"/>
      <c r="C38" s="10" t="s">
        <v>19</v>
      </c>
      <c r="D38" s="23">
        <f t="shared" si="19"/>
        <v>1238</v>
      </c>
      <c r="E38" s="23">
        <v>184</v>
      </c>
      <c r="F38" s="23">
        <v>174</v>
      </c>
      <c r="G38" s="28">
        <v>144</v>
      </c>
      <c r="H38" s="23">
        <v>77</v>
      </c>
      <c r="I38" s="23">
        <v>71</v>
      </c>
      <c r="J38" s="23">
        <v>98</v>
      </c>
      <c r="K38" s="23">
        <v>98</v>
      </c>
      <c r="L38" s="23">
        <v>98</v>
      </c>
      <c r="M38" s="23">
        <v>98</v>
      </c>
      <c r="N38" s="23">
        <v>98</v>
      </c>
      <c r="O38" s="23">
        <v>98</v>
      </c>
    </row>
    <row r="39" spans="1:15" s="5" customFormat="1" ht="37.5" customHeight="1" x14ac:dyDescent="0.25">
      <c r="A39" s="41"/>
      <c r="B39" s="38"/>
      <c r="C39" s="10" t="s">
        <v>20</v>
      </c>
      <c r="D39" s="23">
        <f t="shared" si="19"/>
        <v>1169</v>
      </c>
      <c r="E39" s="23">
        <v>171</v>
      </c>
      <c r="F39" s="23">
        <v>154</v>
      </c>
      <c r="G39" s="28">
        <v>154</v>
      </c>
      <c r="H39" s="23">
        <v>88</v>
      </c>
      <c r="I39" s="23">
        <v>86</v>
      </c>
      <c r="J39" s="23">
        <v>86</v>
      </c>
      <c r="K39" s="23">
        <v>86</v>
      </c>
      <c r="L39" s="23">
        <v>86</v>
      </c>
      <c r="M39" s="23">
        <v>86</v>
      </c>
      <c r="N39" s="23">
        <v>86</v>
      </c>
      <c r="O39" s="23">
        <v>86</v>
      </c>
    </row>
    <row r="40" spans="1:15" s="5" customFormat="1" ht="20.25" customHeight="1" x14ac:dyDescent="0.25">
      <c r="A40" s="41"/>
      <c r="B40" s="38"/>
      <c r="C40" s="10" t="s">
        <v>21</v>
      </c>
      <c r="D40" s="23">
        <f t="shared" si="19"/>
        <v>1212</v>
      </c>
      <c r="E40" s="23">
        <v>172</v>
      </c>
      <c r="F40" s="23">
        <v>166</v>
      </c>
      <c r="G40" s="28">
        <v>164</v>
      </c>
      <c r="H40" s="23">
        <v>78</v>
      </c>
      <c r="I40" s="23">
        <v>82</v>
      </c>
      <c r="J40" s="23">
        <v>85</v>
      </c>
      <c r="K40" s="23">
        <v>93</v>
      </c>
      <c r="L40" s="23">
        <v>93</v>
      </c>
      <c r="M40" s="23">
        <v>93</v>
      </c>
      <c r="N40" s="23">
        <v>93</v>
      </c>
      <c r="O40" s="23">
        <v>93</v>
      </c>
    </row>
    <row r="41" spans="1:15" s="5" customFormat="1" ht="23.25" customHeight="1" x14ac:dyDescent="0.25">
      <c r="A41" s="41"/>
      <c r="B41" s="38"/>
      <c r="C41" s="10" t="s">
        <v>22</v>
      </c>
      <c r="D41" s="23">
        <f t="shared" si="19"/>
        <v>1356.1</v>
      </c>
      <c r="E41" s="23">
        <v>203</v>
      </c>
      <c r="F41" s="23">
        <v>173</v>
      </c>
      <c r="G41" s="28">
        <v>173</v>
      </c>
      <c r="H41" s="23">
        <v>105</v>
      </c>
      <c r="I41" s="23">
        <v>102</v>
      </c>
      <c r="J41" s="23">
        <v>90.1</v>
      </c>
      <c r="K41" s="23">
        <v>102</v>
      </c>
      <c r="L41" s="23">
        <v>102</v>
      </c>
      <c r="M41" s="23">
        <v>102</v>
      </c>
      <c r="N41" s="23">
        <v>102</v>
      </c>
      <c r="O41" s="23">
        <v>102</v>
      </c>
    </row>
    <row r="42" spans="1:15" s="5" customFormat="1" ht="25.5" customHeight="1" x14ac:dyDescent="0.25">
      <c r="A42" s="41"/>
      <c r="B42" s="38"/>
      <c r="C42" s="10" t="s">
        <v>23</v>
      </c>
      <c r="D42" s="23">
        <f t="shared" si="19"/>
        <v>1097</v>
      </c>
      <c r="E42" s="23">
        <v>129</v>
      </c>
      <c r="F42" s="23">
        <v>107</v>
      </c>
      <c r="G42" s="28">
        <v>107</v>
      </c>
      <c r="H42" s="23">
        <v>96</v>
      </c>
      <c r="I42" s="23">
        <v>94</v>
      </c>
      <c r="J42" s="23">
        <v>94</v>
      </c>
      <c r="K42" s="23">
        <v>94</v>
      </c>
      <c r="L42" s="23">
        <v>94</v>
      </c>
      <c r="M42" s="23">
        <v>94</v>
      </c>
      <c r="N42" s="23">
        <v>94</v>
      </c>
      <c r="O42" s="23">
        <v>94</v>
      </c>
    </row>
    <row r="43" spans="1:15" s="5" customFormat="1" ht="63" x14ac:dyDescent="0.25">
      <c r="A43" s="41"/>
      <c r="B43" s="38"/>
      <c r="C43" s="8" t="s">
        <v>31</v>
      </c>
      <c r="D43" s="23">
        <f t="shared" si="19"/>
        <v>34714.5</v>
      </c>
      <c r="E43" s="23">
        <v>7845</v>
      </c>
      <c r="F43" s="23">
        <v>2901</v>
      </c>
      <c r="G43" s="28">
        <v>2775</v>
      </c>
      <c r="H43" s="23">
        <v>1428</v>
      </c>
      <c r="I43" s="23">
        <v>2195</v>
      </c>
      <c r="J43" s="23">
        <v>10435.5</v>
      </c>
      <c r="K43" s="23">
        <v>1427</v>
      </c>
      <c r="L43" s="23">
        <v>1427</v>
      </c>
      <c r="M43" s="23">
        <v>1427</v>
      </c>
      <c r="N43" s="23">
        <v>1427</v>
      </c>
      <c r="O43" s="23">
        <v>1427</v>
      </c>
    </row>
    <row r="44" spans="1:15" s="5" customFormat="1" ht="15.75" x14ac:dyDescent="0.25">
      <c r="A44" s="38" t="s">
        <v>29</v>
      </c>
      <c r="B44" s="38" t="s">
        <v>30</v>
      </c>
      <c r="C44" s="8" t="s">
        <v>14</v>
      </c>
      <c r="D44" s="23">
        <f t="shared" si="19"/>
        <v>391615.35</v>
      </c>
      <c r="E44" s="23">
        <f>SUM(E46:E46)</f>
        <v>38663</v>
      </c>
      <c r="F44" s="23">
        <f t="shared" ref="F44:I44" si="22">SUM(F46:F46)</f>
        <v>29703</v>
      </c>
      <c r="G44" s="23">
        <f t="shared" si="22"/>
        <v>30325</v>
      </c>
      <c r="H44" s="23">
        <f t="shared" si="22"/>
        <v>32406</v>
      </c>
      <c r="I44" s="23">
        <f t="shared" si="22"/>
        <v>37064.35</v>
      </c>
      <c r="J44" s="23">
        <f>SUM(J46:J46)</f>
        <v>36219</v>
      </c>
      <c r="K44" s="23">
        <f t="shared" ref="K44:O44" si="23">SUM(K46:K46)</f>
        <v>36524</v>
      </c>
      <c r="L44" s="23">
        <f t="shared" si="23"/>
        <v>37131</v>
      </c>
      <c r="M44" s="23">
        <f t="shared" si="23"/>
        <v>37860</v>
      </c>
      <c r="N44" s="23">
        <f t="shared" si="23"/>
        <v>37860</v>
      </c>
      <c r="O44" s="23">
        <f t="shared" si="23"/>
        <v>37860</v>
      </c>
    </row>
    <row r="45" spans="1:15" s="5" customFormat="1" ht="15.75" x14ac:dyDescent="0.25">
      <c r="A45" s="38"/>
      <c r="B45" s="38"/>
      <c r="C45" s="8" t="s">
        <v>15</v>
      </c>
      <c r="D45" s="23" t="s">
        <v>38</v>
      </c>
      <c r="E45" s="23"/>
      <c r="F45" s="23"/>
      <c r="G45" s="23"/>
      <c r="H45" s="23"/>
      <c r="I45" s="23"/>
      <c r="J45" s="23"/>
      <c r="K45" s="23"/>
      <c r="L45" s="24"/>
      <c r="M45" s="25"/>
      <c r="N45" s="25"/>
      <c r="O45" s="25"/>
    </row>
    <row r="46" spans="1:15" s="5" customFormat="1" ht="63" x14ac:dyDescent="0.25">
      <c r="A46" s="38"/>
      <c r="B46" s="38"/>
      <c r="C46" s="8" t="s">
        <v>44</v>
      </c>
      <c r="D46" s="23">
        <f t="shared" ref="D46:D47" si="24">E46+F46+G46+H46+I46+J46+K46+L46+M46+N46+O46</f>
        <v>391615.35</v>
      </c>
      <c r="E46" s="26">
        <v>38663</v>
      </c>
      <c r="F46" s="26">
        <v>29703</v>
      </c>
      <c r="G46" s="26">
        <v>30325</v>
      </c>
      <c r="H46" s="26">
        <v>32406</v>
      </c>
      <c r="I46" s="26">
        <v>37064.35</v>
      </c>
      <c r="J46" s="26">
        <v>36219</v>
      </c>
      <c r="K46" s="26">
        <v>36524</v>
      </c>
      <c r="L46" s="26">
        <v>37131</v>
      </c>
      <c r="M46" s="26">
        <v>37860</v>
      </c>
      <c r="N46" s="26">
        <v>37860</v>
      </c>
      <c r="O46" s="26">
        <v>37860</v>
      </c>
    </row>
    <row r="47" spans="1:15" s="5" customFormat="1" ht="15.75" x14ac:dyDescent="0.25">
      <c r="A47" s="38" t="s">
        <v>10</v>
      </c>
      <c r="B47" s="38" t="s">
        <v>40</v>
      </c>
      <c r="C47" s="8" t="s">
        <v>14</v>
      </c>
      <c r="D47" s="23">
        <f t="shared" si="24"/>
        <v>240</v>
      </c>
      <c r="E47" s="23">
        <f t="shared" ref="E47:O47" si="25">SUM(E49:E49)</f>
        <v>240</v>
      </c>
      <c r="F47" s="23">
        <f t="shared" si="25"/>
        <v>0</v>
      </c>
      <c r="G47" s="23">
        <f t="shared" si="25"/>
        <v>0</v>
      </c>
      <c r="H47" s="23">
        <f t="shared" si="25"/>
        <v>0</v>
      </c>
      <c r="I47" s="23">
        <f t="shared" si="25"/>
        <v>0</v>
      </c>
      <c r="J47" s="23">
        <f t="shared" si="25"/>
        <v>0</v>
      </c>
      <c r="K47" s="23">
        <f t="shared" si="25"/>
        <v>0</v>
      </c>
      <c r="L47" s="23">
        <f t="shared" si="25"/>
        <v>0</v>
      </c>
      <c r="M47" s="23">
        <f t="shared" si="25"/>
        <v>0</v>
      </c>
      <c r="N47" s="23">
        <f t="shared" si="25"/>
        <v>0</v>
      </c>
      <c r="O47" s="23">
        <f t="shared" si="25"/>
        <v>0</v>
      </c>
    </row>
    <row r="48" spans="1:15" s="5" customFormat="1" ht="15.75" x14ac:dyDescent="0.25">
      <c r="A48" s="38"/>
      <c r="B48" s="38"/>
      <c r="C48" s="8" t="s">
        <v>15</v>
      </c>
      <c r="D48" s="23"/>
      <c r="E48" s="23"/>
      <c r="F48" s="23"/>
      <c r="G48" s="23"/>
      <c r="H48" s="23"/>
      <c r="I48" s="23"/>
      <c r="J48" s="23"/>
      <c r="K48" s="23"/>
      <c r="L48" s="24"/>
      <c r="M48" s="25"/>
      <c r="N48" s="25"/>
      <c r="O48" s="25"/>
    </row>
    <row r="49" spans="1:245" s="5" customFormat="1" ht="68.25" customHeight="1" x14ac:dyDescent="0.25">
      <c r="A49" s="38"/>
      <c r="B49" s="38"/>
      <c r="C49" s="8" t="s">
        <v>44</v>
      </c>
      <c r="D49" s="23">
        <f t="shared" ref="D49:D52" si="26">E49+F49+G49+H49+I49+J49+K49+L49+M49+N49+O49</f>
        <v>240</v>
      </c>
      <c r="E49" s="26">
        <v>240</v>
      </c>
      <c r="F49" s="26"/>
      <c r="G49" s="26"/>
      <c r="H49" s="26"/>
      <c r="I49" s="26"/>
      <c r="J49" s="26"/>
      <c r="K49" s="26"/>
      <c r="L49" s="24"/>
      <c r="M49" s="25"/>
      <c r="N49" s="25"/>
      <c r="O49" s="25"/>
    </row>
    <row r="50" spans="1:245" s="5" customFormat="1" ht="18.75" hidden="1" customHeight="1" x14ac:dyDescent="0.25">
      <c r="A50" s="38"/>
      <c r="B50" s="38"/>
      <c r="C50" s="8"/>
      <c r="D50" s="23">
        <f t="shared" si="26"/>
        <v>0</v>
      </c>
      <c r="E50" s="23"/>
      <c r="F50" s="23"/>
      <c r="G50" s="23"/>
      <c r="H50" s="23"/>
      <c r="I50" s="23"/>
      <c r="J50" s="23"/>
      <c r="K50" s="23"/>
      <c r="L50" s="29"/>
      <c r="M50" s="25"/>
      <c r="N50" s="25"/>
      <c r="O50" s="25"/>
    </row>
    <row r="51" spans="1:245" s="5" customFormat="1" ht="15.75" hidden="1" x14ac:dyDescent="0.25">
      <c r="A51" s="43"/>
      <c r="B51" s="39"/>
      <c r="C51" s="8"/>
      <c r="D51" s="23">
        <f t="shared" si="26"/>
        <v>0</v>
      </c>
      <c r="E51" s="23"/>
      <c r="F51" s="23"/>
      <c r="G51" s="23"/>
      <c r="H51" s="23"/>
      <c r="I51" s="23"/>
      <c r="J51" s="23"/>
      <c r="K51" s="23"/>
      <c r="L51" s="24"/>
      <c r="M51" s="25"/>
      <c r="N51" s="25"/>
      <c r="O51" s="25"/>
    </row>
    <row r="52" spans="1:245" s="5" customFormat="1" ht="60.75" customHeight="1" x14ac:dyDescent="0.25">
      <c r="A52" s="4" t="s">
        <v>41</v>
      </c>
      <c r="B52" s="38" t="s">
        <v>42</v>
      </c>
      <c r="C52" s="38"/>
      <c r="D52" s="23">
        <f t="shared" si="26"/>
        <v>69382.7</v>
      </c>
      <c r="E52" s="30"/>
      <c r="F52" s="30"/>
      <c r="G52" s="30"/>
      <c r="H52" s="23">
        <v>69382.7</v>
      </c>
      <c r="I52" s="30"/>
      <c r="J52" s="30"/>
      <c r="K52" s="30"/>
      <c r="L52" s="31"/>
      <c r="M52" s="25"/>
      <c r="N52" s="25"/>
      <c r="O52" s="25"/>
    </row>
    <row r="53" spans="1:245" s="2" customFormat="1" ht="99" customHeight="1" x14ac:dyDescent="0.3">
      <c r="A53" s="42" t="s">
        <v>51</v>
      </c>
      <c r="B53" s="42"/>
      <c r="C53" s="42"/>
      <c r="D53" s="42"/>
      <c r="E53" s="17"/>
      <c r="F53" s="17"/>
      <c r="G53" s="17"/>
      <c r="H53" s="20"/>
      <c r="I53" s="37" t="s">
        <v>52</v>
      </c>
      <c r="J53" s="37"/>
      <c r="K53" s="3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pans="1:245" s="2" customFormat="1" x14ac:dyDescent="0.3"/>
    <row r="55" spans="1:245" s="2" customFormat="1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245" s="2" customFormat="1" x14ac:dyDescent="0.3">
      <c r="D56" s="1"/>
      <c r="E56" s="1"/>
      <c r="F56" s="1"/>
    </row>
    <row r="57" spans="1:245" s="2" customFormat="1" x14ac:dyDescent="0.3">
      <c r="D57" s="13"/>
      <c r="E57" s="13"/>
      <c r="F57" s="13"/>
      <c r="G57" s="13"/>
      <c r="H57" s="13"/>
    </row>
  </sheetData>
  <mergeCells count="28">
    <mergeCell ref="A11:A22"/>
    <mergeCell ref="B11:B22"/>
    <mergeCell ref="F1:K1"/>
    <mergeCell ref="F2:K2"/>
    <mergeCell ref="F3:K3"/>
    <mergeCell ref="F4:K4"/>
    <mergeCell ref="D9:O9"/>
    <mergeCell ref="A7:O7"/>
    <mergeCell ref="A9:A10"/>
    <mergeCell ref="B9:B10"/>
    <mergeCell ref="C9:C10"/>
    <mergeCell ref="H6:O6"/>
    <mergeCell ref="H5:O5"/>
    <mergeCell ref="A23:A28"/>
    <mergeCell ref="I53:K53"/>
    <mergeCell ref="B50:B51"/>
    <mergeCell ref="B52:C52"/>
    <mergeCell ref="A35:A43"/>
    <mergeCell ref="B35:B43"/>
    <mergeCell ref="A53:D53"/>
    <mergeCell ref="A44:A46"/>
    <mergeCell ref="B44:B46"/>
    <mergeCell ref="A47:A49"/>
    <mergeCell ref="B47:B49"/>
    <mergeCell ref="A50:A51"/>
    <mergeCell ref="B23:B28"/>
    <mergeCell ref="B29:B34"/>
    <mergeCell ref="A29:A34"/>
  </mergeCells>
  <phoneticPr fontId="15" type="noConversion"/>
  <pageMargins left="0.78740157480314965" right="0.39370078740157483" top="1.3779527559055118" bottom="0.39370078740157483" header="0.31496062992125984" footer="0.31496062992125984"/>
  <pageSetup paperSize="9" scale="50" fitToHeight="2" orientation="landscape" r:id="rId1"/>
  <headerFooter differentOddEven="1" differentFirst="1">
    <oddHeader>&amp;C3</oddHeader>
    <evenHeader>&amp;C2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</vt:lpstr>
      <vt:lpstr>'Приложение № 2'!Заголовки_для_печати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Авраменко Я.В.</cp:lastModifiedBy>
  <cp:lastPrinted>2020-03-20T09:41:50Z</cp:lastPrinted>
  <dcterms:created xsi:type="dcterms:W3CDTF">2005-05-11T09:34:44Z</dcterms:created>
  <dcterms:modified xsi:type="dcterms:W3CDTF">2020-03-20T09:44:29Z</dcterms:modified>
</cp:coreProperties>
</file>