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35" windowWidth="9120" windowHeight="1230" tabRatio="794"/>
  </bookViews>
  <sheets>
    <sheet name="Приложение № 3" sheetId="97" r:id="rId1"/>
  </sheets>
  <definedNames>
    <definedName name="_xlnm._FilterDatabase" localSheetId="0" hidden="1">'Приложение № 3'!$A$7:$O$783</definedName>
    <definedName name="_xlnm.Print_Titles" localSheetId="0">'Приложение № 3'!$7:$8</definedName>
    <definedName name="_xlnm.Print_Area" localSheetId="0">'Приложение № 3'!$A$1:$O$788</definedName>
  </definedNames>
  <calcPr calcId="145621" fullPrecision="0"/>
</workbook>
</file>

<file path=xl/calcChain.xml><?xml version="1.0" encoding="utf-8"?>
<calcChain xmlns="http://schemas.openxmlformats.org/spreadsheetml/2006/main">
  <c r="L157" i="97" l="1"/>
  <c r="M157" i="97"/>
  <c r="N157" i="97"/>
  <c r="O157" i="97"/>
  <c r="L156" i="97"/>
  <c r="M156" i="97"/>
  <c r="N156" i="97"/>
  <c r="O156" i="97"/>
  <c r="L155" i="97"/>
  <c r="M155" i="97"/>
  <c r="N155" i="97"/>
  <c r="O155" i="97"/>
  <c r="L154" i="97"/>
  <c r="M154" i="97"/>
  <c r="N154" i="97"/>
  <c r="O154" i="97"/>
  <c r="K157" i="97"/>
  <c r="K156" i="97"/>
  <c r="K155" i="97"/>
  <c r="K154" i="97"/>
  <c r="J157" i="97"/>
  <c r="J156" i="97"/>
  <c r="J155" i="97"/>
  <c r="J154" i="97"/>
  <c r="I157" i="97"/>
  <c r="I156" i="97"/>
  <c r="I155" i="97"/>
  <c r="I154" i="97"/>
  <c r="H157" i="97"/>
  <c r="H156" i="97"/>
  <c r="H155" i="97"/>
  <c r="H154" i="97"/>
  <c r="G157" i="97"/>
  <c r="G156" i="97"/>
  <c r="G155" i="97"/>
  <c r="G154" i="97"/>
  <c r="F157" i="97"/>
  <c r="F156" i="97"/>
  <c r="F155" i="97"/>
  <c r="F154" i="97"/>
  <c r="E157" i="97"/>
  <c r="E156" i="97"/>
  <c r="E155" i="97"/>
  <c r="E154" i="97"/>
  <c r="O75" i="97" l="1"/>
  <c r="O74" i="97"/>
  <c r="O73" i="97"/>
  <c r="N75" i="97"/>
  <c r="N74" i="97"/>
  <c r="N73" i="97"/>
  <c r="M75" i="97"/>
  <c r="M74" i="97"/>
  <c r="M73" i="97"/>
  <c r="L75" i="97"/>
  <c r="L74" i="97"/>
  <c r="L73" i="97"/>
  <c r="K75" i="97"/>
  <c r="K74" i="97"/>
  <c r="K73" i="97"/>
  <c r="J72" i="97"/>
  <c r="K72" i="97"/>
  <c r="L72" i="97"/>
  <c r="M72" i="97"/>
  <c r="N72" i="97"/>
  <c r="O72" i="97"/>
  <c r="J75" i="97"/>
  <c r="J74" i="97"/>
  <c r="J73" i="97"/>
  <c r="I75" i="97"/>
  <c r="I74" i="97"/>
  <c r="I73" i="97"/>
  <c r="I72" i="97"/>
  <c r="H75" i="97"/>
  <c r="H74" i="97"/>
  <c r="H73" i="97"/>
  <c r="H72" i="97"/>
  <c r="G75" i="97"/>
  <c r="G74" i="97"/>
  <c r="G73" i="97"/>
  <c r="G72" i="97"/>
  <c r="F75" i="97"/>
  <c r="F74" i="97"/>
  <c r="F72" i="97"/>
  <c r="E75" i="97"/>
  <c r="E74" i="97"/>
  <c r="E73" i="97"/>
  <c r="E72" i="97"/>
  <c r="F143" i="97" l="1"/>
  <c r="G143" i="97"/>
  <c r="H143" i="97"/>
  <c r="I143" i="97"/>
  <c r="J143" i="97"/>
  <c r="K143" i="97"/>
  <c r="L143" i="97"/>
  <c r="M143" i="97"/>
  <c r="N143" i="97"/>
  <c r="O143" i="97"/>
  <c r="E143" i="97"/>
  <c r="D144" i="97"/>
  <c r="D145" i="97"/>
  <c r="D146" i="97"/>
  <c r="D147" i="97"/>
  <c r="D143" i="97" l="1"/>
  <c r="F513" i="97"/>
  <c r="G513" i="97"/>
  <c r="H513" i="97"/>
  <c r="I513" i="97"/>
  <c r="J513" i="97"/>
  <c r="K513" i="97"/>
  <c r="L513" i="97"/>
  <c r="M513" i="97"/>
  <c r="N513" i="97"/>
  <c r="O513" i="97"/>
  <c r="F512" i="97"/>
  <c r="G512" i="97"/>
  <c r="H512" i="97"/>
  <c r="J512" i="97"/>
  <c r="K512" i="97"/>
  <c r="L512" i="97"/>
  <c r="M512" i="97"/>
  <c r="N512" i="97"/>
  <c r="F511" i="97"/>
  <c r="G511" i="97"/>
  <c r="H511" i="97"/>
  <c r="I511" i="97"/>
  <c r="J511" i="97"/>
  <c r="K511" i="97"/>
  <c r="L511" i="97"/>
  <c r="M511" i="97"/>
  <c r="N511" i="97"/>
  <c r="O511" i="97"/>
  <c r="F510" i="97"/>
  <c r="G510" i="97"/>
  <c r="H510" i="97"/>
  <c r="I510" i="97"/>
  <c r="J510" i="97"/>
  <c r="K510" i="97"/>
  <c r="L510" i="97"/>
  <c r="M510" i="97"/>
  <c r="N510" i="97"/>
  <c r="O510" i="97"/>
  <c r="E511" i="97"/>
  <c r="E513" i="97"/>
  <c r="E510" i="97"/>
  <c r="F564" i="97"/>
  <c r="G564" i="97"/>
  <c r="H564" i="97"/>
  <c r="I564" i="97"/>
  <c r="J564" i="97"/>
  <c r="K564" i="97"/>
  <c r="L564" i="97"/>
  <c r="M564" i="97"/>
  <c r="N564" i="97"/>
  <c r="O564" i="97"/>
  <c r="E564" i="97"/>
  <c r="D565" i="97"/>
  <c r="D566" i="97"/>
  <c r="D567" i="97"/>
  <c r="D568" i="97"/>
  <c r="F559" i="97"/>
  <c r="G559" i="97"/>
  <c r="H559" i="97"/>
  <c r="I559" i="97"/>
  <c r="J559" i="97"/>
  <c r="K559" i="97"/>
  <c r="L559" i="97"/>
  <c r="M559" i="97"/>
  <c r="N559" i="97"/>
  <c r="O559" i="97"/>
  <c r="E559" i="97"/>
  <c r="E554" i="97"/>
  <c r="D560" i="97"/>
  <c r="D561" i="97"/>
  <c r="D562" i="97"/>
  <c r="D563" i="97"/>
  <c r="D564" i="97" l="1"/>
  <c r="D559" i="97"/>
  <c r="J514" i="97" l="1"/>
  <c r="K514" i="97"/>
  <c r="L514" i="97"/>
  <c r="M514" i="97"/>
  <c r="N514" i="97"/>
  <c r="O514" i="97"/>
  <c r="K735" i="97" l="1"/>
  <c r="K710" i="97"/>
  <c r="L665" i="97"/>
  <c r="M665" i="97"/>
  <c r="N665" i="97"/>
  <c r="O665" i="97"/>
  <c r="L666" i="97"/>
  <c r="M666" i="97"/>
  <c r="N666" i="97"/>
  <c r="O666" i="97"/>
  <c r="L667" i="97"/>
  <c r="M667" i="97"/>
  <c r="N667" i="97"/>
  <c r="O667" i="97"/>
  <c r="L668" i="97"/>
  <c r="M668" i="97"/>
  <c r="N668" i="97"/>
  <c r="O668" i="97"/>
  <c r="K666" i="97"/>
  <c r="K667" i="97"/>
  <c r="K668" i="97"/>
  <c r="K665" i="97"/>
  <c r="K611" i="97"/>
  <c r="L611" i="97"/>
  <c r="M611" i="97"/>
  <c r="N611" i="97"/>
  <c r="O611" i="97"/>
  <c r="K612" i="97"/>
  <c r="L612" i="97"/>
  <c r="M612" i="97"/>
  <c r="N612" i="97"/>
  <c r="O612" i="97"/>
  <c r="K613" i="97"/>
  <c r="L613" i="97"/>
  <c r="M613" i="97"/>
  <c r="N613" i="97"/>
  <c r="O613" i="97"/>
  <c r="L610" i="97"/>
  <c r="M610" i="97"/>
  <c r="N610" i="97"/>
  <c r="O610" i="97"/>
  <c r="K610" i="97"/>
  <c r="K586" i="97"/>
  <c r="L586" i="97"/>
  <c r="M586" i="97"/>
  <c r="N586" i="97"/>
  <c r="O586" i="97"/>
  <c r="K587" i="97"/>
  <c r="L587" i="97"/>
  <c r="M587" i="97"/>
  <c r="N587" i="97"/>
  <c r="O587" i="97"/>
  <c r="K588" i="97"/>
  <c r="L588" i="97"/>
  <c r="M588" i="97"/>
  <c r="N588" i="97"/>
  <c r="O588" i="97"/>
  <c r="L585" i="97"/>
  <c r="M585" i="97"/>
  <c r="N585" i="97"/>
  <c r="O585" i="97"/>
  <c r="K585" i="97"/>
  <c r="K456" i="97"/>
  <c r="L456" i="97"/>
  <c r="M456" i="97"/>
  <c r="N456" i="97"/>
  <c r="O456" i="97"/>
  <c r="K457" i="97"/>
  <c r="L457" i="97"/>
  <c r="M457" i="97"/>
  <c r="N457" i="97"/>
  <c r="O457" i="97"/>
  <c r="K458" i="97"/>
  <c r="L458" i="97"/>
  <c r="M458" i="97"/>
  <c r="N458" i="97"/>
  <c r="O458" i="97"/>
  <c r="L455" i="97"/>
  <c r="M455" i="97"/>
  <c r="N455" i="97"/>
  <c r="O455" i="97"/>
  <c r="K455" i="97"/>
  <c r="K421" i="97"/>
  <c r="L421" i="97"/>
  <c r="M421" i="97"/>
  <c r="N421" i="97"/>
  <c r="O421" i="97"/>
  <c r="K422" i="97"/>
  <c r="L422" i="97"/>
  <c r="M422" i="97"/>
  <c r="N422" i="97"/>
  <c r="O422" i="97"/>
  <c r="K423" i="97"/>
  <c r="L423" i="97"/>
  <c r="M423" i="97"/>
  <c r="N423" i="97"/>
  <c r="O423" i="97"/>
  <c r="L420" i="97"/>
  <c r="M420" i="97"/>
  <c r="N420" i="97"/>
  <c r="O420" i="97"/>
  <c r="K420" i="97"/>
  <c r="L284" i="97"/>
  <c r="M284" i="97"/>
  <c r="N284" i="97"/>
  <c r="O284" i="97"/>
  <c r="L285" i="97"/>
  <c r="M285" i="97"/>
  <c r="N285" i="97"/>
  <c r="O285" i="97"/>
  <c r="L286" i="97"/>
  <c r="M286" i="97"/>
  <c r="N286" i="97"/>
  <c r="O286" i="97"/>
  <c r="L287" i="97"/>
  <c r="M287" i="97"/>
  <c r="N287" i="97"/>
  <c r="O287" i="97"/>
  <c r="K285" i="97"/>
  <c r="K286" i="97"/>
  <c r="K287" i="97"/>
  <c r="K284" i="97"/>
  <c r="L254" i="97"/>
  <c r="M254" i="97"/>
  <c r="N254" i="97"/>
  <c r="O254" i="97"/>
  <c r="L255" i="97"/>
  <c r="M255" i="97"/>
  <c r="N255" i="97"/>
  <c r="O255" i="97"/>
  <c r="L256" i="97"/>
  <c r="M256" i="97"/>
  <c r="N256" i="97"/>
  <c r="O256" i="97"/>
  <c r="L257" i="97"/>
  <c r="M257" i="97"/>
  <c r="N257" i="97"/>
  <c r="O257" i="97"/>
  <c r="K255" i="97"/>
  <c r="K256" i="97"/>
  <c r="K257" i="97"/>
  <c r="K254" i="97"/>
  <c r="K23" i="97"/>
  <c r="L23" i="97"/>
  <c r="M23" i="97"/>
  <c r="N23" i="97"/>
  <c r="O23" i="97"/>
  <c r="K24" i="97"/>
  <c r="L24" i="97"/>
  <c r="M24" i="97"/>
  <c r="N24" i="97"/>
  <c r="O24" i="97"/>
  <c r="K25" i="97"/>
  <c r="L25" i="97"/>
  <c r="M25" i="97"/>
  <c r="N25" i="97"/>
  <c r="O25" i="97"/>
  <c r="L22" i="97"/>
  <c r="M22" i="97"/>
  <c r="N22" i="97"/>
  <c r="O22" i="97"/>
  <c r="K22" i="97"/>
  <c r="D412" i="97" l="1"/>
  <c r="D411" i="97"/>
  <c r="D410" i="97"/>
  <c r="D409" i="97"/>
  <c r="O408" i="97"/>
  <c r="N408" i="97"/>
  <c r="M408" i="97"/>
  <c r="L408" i="97"/>
  <c r="K408" i="97"/>
  <c r="J408" i="97"/>
  <c r="I408" i="97"/>
  <c r="H408" i="97"/>
  <c r="G408" i="97"/>
  <c r="F408" i="97"/>
  <c r="E408" i="97"/>
  <c r="F690" i="97"/>
  <c r="G690" i="97"/>
  <c r="H690" i="97"/>
  <c r="I690" i="97"/>
  <c r="J690" i="97"/>
  <c r="K690" i="97"/>
  <c r="K660" i="97" s="1"/>
  <c r="L690" i="97"/>
  <c r="L660" i="97" s="1"/>
  <c r="M690" i="97"/>
  <c r="M660" i="97" s="1"/>
  <c r="N690" i="97"/>
  <c r="N660" i="97" s="1"/>
  <c r="O690" i="97"/>
  <c r="O660" i="97" s="1"/>
  <c r="F691" i="97"/>
  <c r="G691" i="97"/>
  <c r="H691" i="97"/>
  <c r="I691" i="97"/>
  <c r="J691" i="97"/>
  <c r="K691" i="97"/>
  <c r="L691" i="97"/>
  <c r="L661" i="97" s="1"/>
  <c r="M691" i="97"/>
  <c r="M661" i="97" s="1"/>
  <c r="N691" i="97"/>
  <c r="N661" i="97" s="1"/>
  <c r="O691" i="97"/>
  <c r="F692" i="97"/>
  <c r="G692" i="97"/>
  <c r="H692" i="97"/>
  <c r="I692" i="97"/>
  <c r="J692" i="97"/>
  <c r="K692" i="97"/>
  <c r="K662" i="97" s="1"/>
  <c r="L692" i="97"/>
  <c r="M692" i="97"/>
  <c r="N692" i="97"/>
  <c r="N662" i="97" s="1"/>
  <c r="O692" i="97"/>
  <c r="O662" i="97" s="1"/>
  <c r="F693" i="97"/>
  <c r="G693" i="97"/>
  <c r="H693" i="97"/>
  <c r="I693" i="97"/>
  <c r="J693" i="97"/>
  <c r="K693" i="97"/>
  <c r="K663" i="97" s="1"/>
  <c r="L693" i="97"/>
  <c r="L663" i="97" s="1"/>
  <c r="M693" i="97"/>
  <c r="M663" i="97" s="1"/>
  <c r="N693" i="97"/>
  <c r="N663" i="97" s="1"/>
  <c r="O693" i="97"/>
  <c r="O663" i="97" s="1"/>
  <c r="E691" i="97"/>
  <c r="E692" i="97"/>
  <c r="E693" i="97"/>
  <c r="E690" i="97"/>
  <c r="D698" i="97"/>
  <c r="D697" i="97"/>
  <c r="D696" i="97"/>
  <c r="D695" i="97"/>
  <c r="O694" i="97"/>
  <c r="N694" i="97"/>
  <c r="M694" i="97"/>
  <c r="L694" i="97"/>
  <c r="K694" i="97"/>
  <c r="J694" i="97"/>
  <c r="I694" i="97"/>
  <c r="H694" i="97"/>
  <c r="G694" i="97"/>
  <c r="F694" i="97"/>
  <c r="E694" i="97"/>
  <c r="F455" i="97"/>
  <c r="G455" i="97"/>
  <c r="H455" i="97"/>
  <c r="I455" i="97"/>
  <c r="J455" i="97"/>
  <c r="F456" i="97"/>
  <c r="G456" i="97"/>
  <c r="H456" i="97"/>
  <c r="I456" i="97"/>
  <c r="J456" i="97"/>
  <c r="F457" i="97"/>
  <c r="G457" i="97"/>
  <c r="H457" i="97"/>
  <c r="I457" i="97"/>
  <c r="J457" i="97"/>
  <c r="F458" i="97"/>
  <c r="G458" i="97"/>
  <c r="H458" i="97"/>
  <c r="I458" i="97"/>
  <c r="J458" i="97"/>
  <c r="E456" i="97"/>
  <c r="E457" i="97"/>
  <c r="E458" i="97"/>
  <c r="E455" i="97"/>
  <c r="F704" i="97"/>
  <c r="L704" i="97"/>
  <c r="O704" i="97"/>
  <c r="G704" i="97"/>
  <c r="K403" i="97"/>
  <c r="F689" i="97" l="1"/>
  <c r="I689" i="97"/>
  <c r="D693" i="97"/>
  <c r="N689" i="97"/>
  <c r="H689" i="97"/>
  <c r="D690" i="97"/>
  <c r="E689" i="97"/>
  <c r="J689" i="97"/>
  <c r="L689" i="97"/>
  <c r="M689" i="97"/>
  <c r="O689" i="97"/>
  <c r="K689" i="97"/>
  <c r="G689" i="97"/>
  <c r="D691" i="97"/>
  <c r="O661" i="97"/>
  <c r="K661" i="97"/>
  <c r="D692" i="97"/>
  <c r="L662" i="97"/>
  <c r="M662" i="97"/>
  <c r="D694" i="97"/>
  <c r="D408" i="97"/>
  <c r="N704" i="97"/>
  <c r="D707" i="97"/>
  <c r="M704" i="97"/>
  <c r="D706" i="97"/>
  <c r="D708" i="97"/>
  <c r="E454" i="97"/>
  <c r="D705" i="97"/>
  <c r="H704" i="97"/>
  <c r="J704" i="97"/>
  <c r="I704" i="97"/>
  <c r="E704" i="97"/>
  <c r="K704" i="97"/>
  <c r="O499" i="97"/>
  <c r="D689" i="97" l="1"/>
  <c r="D704" i="97"/>
  <c r="F339" i="97"/>
  <c r="G339" i="97"/>
  <c r="H339" i="97"/>
  <c r="I339" i="97"/>
  <c r="J339" i="97"/>
  <c r="K339" i="97"/>
  <c r="L339" i="97"/>
  <c r="M339" i="97"/>
  <c r="N339" i="97"/>
  <c r="O339" i="97"/>
  <c r="F340" i="97"/>
  <c r="G340" i="97"/>
  <c r="H340" i="97"/>
  <c r="J340" i="97"/>
  <c r="K340" i="97"/>
  <c r="L340" i="97"/>
  <c r="M340" i="97"/>
  <c r="N340" i="97"/>
  <c r="O340" i="97"/>
  <c r="F341" i="97"/>
  <c r="G341" i="97"/>
  <c r="H341" i="97"/>
  <c r="J341" i="97"/>
  <c r="K341" i="97"/>
  <c r="L341" i="97"/>
  <c r="M341" i="97"/>
  <c r="N341" i="97"/>
  <c r="O341" i="97"/>
  <c r="F342" i="97"/>
  <c r="G342" i="97"/>
  <c r="H342" i="97"/>
  <c r="I342" i="97"/>
  <c r="J342" i="97"/>
  <c r="K342" i="97"/>
  <c r="L342" i="97"/>
  <c r="M342" i="97"/>
  <c r="N342" i="97"/>
  <c r="O342" i="97"/>
  <c r="E340" i="97"/>
  <c r="E341" i="97"/>
  <c r="E342" i="97"/>
  <c r="E339" i="97"/>
  <c r="E284" i="97"/>
  <c r="F374" i="97"/>
  <c r="G374" i="97"/>
  <c r="H374" i="97"/>
  <c r="I374" i="97"/>
  <c r="J374" i="97"/>
  <c r="K374" i="97"/>
  <c r="L374" i="97"/>
  <c r="M374" i="97"/>
  <c r="N374" i="97"/>
  <c r="O374" i="97"/>
  <c r="F375" i="97"/>
  <c r="G375" i="97"/>
  <c r="H375" i="97"/>
  <c r="I375" i="97"/>
  <c r="J375" i="97"/>
  <c r="K375" i="97"/>
  <c r="L375" i="97"/>
  <c r="M375" i="97"/>
  <c r="N375" i="97"/>
  <c r="O375" i="97"/>
  <c r="F376" i="97"/>
  <c r="G376" i="97"/>
  <c r="H376" i="97"/>
  <c r="I376" i="97"/>
  <c r="J376" i="97"/>
  <c r="K376" i="97"/>
  <c r="L376" i="97"/>
  <c r="M376" i="97"/>
  <c r="N376" i="97"/>
  <c r="O376" i="97"/>
  <c r="F377" i="97"/>
  <c r="G377" i="97"/>
  <c r="H377" i="97"/>
  <c r="I377" i="97"/>
  <c r="J377" i="97"/>
  <c r="K377" i="97"/>
  <c r="L377" i="97"/>
  <c r="M377" i="97"/>
  <c r="N377" i="97"/>
  <c r="O377" i="97"/>
  <c r="E375" i="97"/>
  <c r="E376" i="97"/>
  <c r="E377" i="97"/>
  <c r="E374" i="97"/>
  <c r="O282" i="97" l="1"/>
  <c r="K282" i="97"/>
  <c r="M281" i="97"/>
  <c r="O279" i="97"/>
  <c r="K279" i="97"/>
  <c r="N280" i="97"/>
  <c r="L282" i="97"/>
  <c r="N281" i="97"/>
  <c r="O280" i="97"/>
  <c r="K280" i="97"/>
  <c r="L279" i="97"/>
  <c r="N282" i="97"/>
  <c r="L281" i="97"/>
  <c r="M280" i="97"/>
  <c r="N279" i="97"/>
  <c r="M282" i="97"/>
  <c r="O281" i="97"/>
  <c r="K281" i="97"/>
  <c r="L280" i="97"/>
  <c r="M279" i="97"/>
  <c r="I373" i="97"/>
  <c r="D377" i="97"/>
  <c r="D375" i="97"/>
  <c r="L373" i="97"/>
  <c r="H373" i="97"/>
  <c r="N373" i="97"/>
  <c r="J373" i="97"/>
  <c r="F373" i="97"/>
  <c r="K373" i="97"/>
  <c r="G373" i="97"/>
  <c r="M373" i="97"/>
  <c r="O373" i="97"/>
  <c r="D376" i="97"/>
  <c r="E279" i="97"/>
  <c r="E373" i="97"/>
  <c r="D374" i="97"/>
  <c r="D373" i="97" l="1"/>
  <c r="K737" i="97"/>
  <c r="L737" i="97"/>
  <c r="M737" i="97"/>
  <c r="K736" i="97"/>
  <c r="L736" i="97"/>
  <c r="M736" i="97"/>
  <c r="K738" i="97"/>
  <c r="L738" i="97"/>
  <c r="M738" i="97"/>
  <c r="D57" i="97" l="1"/>
  <c r="D58" i="97"/>
  <c r="D59" i="97"/>
  <c r="F393" i="97" l="1"/>
  <c r="G393" i="97"/>
  <c r="H393" i="97"/>
  <c r="I393" i="97"/>
  <c r="J393" i="97"/>
  <c r="K393" i="97"/>
  <c r="L393" i="97"/>
  <c r="M393" i="97"/>
  <c r="N393" i="97"/>
  <c r="O393" i="97"/>
  <c r="E393" i="97"/>
  <c r="F388" i="97"/>
  <c r="G388" i="97"/>
  <c r="H388" i="97"/>
  <c r="I388" i="97"/>
  <c r="J388" i="97"/>
  <c r="K388" i="97"/>
  <c r="L388" i="97"/>
  <c r="M388" i="97"/>
  <c r="N388" i="97"/>
  <c r="O388" i="97"/>
  <c r="E388" i="97"/>
  <c r="D388" i="97" l="1"/>
  <c r="D389" i="97"/>
  <c r="D390" i="97"/>
  <c r="D391" i="97"/>
  <c r="D392" i="97"/>
  <c r="D393" i="97"/>
  <c r="D394" i="97"/>
  <c r="D395" i="97"/>
  <c r="D396" i="97"/>
  <c r="D397" i="97"/>
  <c r="J665" i="97" l="1"/>
  <c r="J660" i="97" s="1"/>
  <c r="J666" i="97"/>
  <c r="J661" i="97" s="1"/>
  <c r="J667" i="97"/>
  <c r="J662" i="97" s="1"/>
  <c r="J668" i="97"/>
  <c r="J663" i="97" s="1"/>
  <c r="J570" i="97"/>
  <c r="J571" i="97"/>
  <c r="J572" i="97"/>
  <c r="J573" i="97"/>
  <c r="J423" i="97"/>
  <c r="J422" i="97"/>
  <c r="J421" i="97"/>
  <c r="J420" i="97"/>
  <c r="J399" i="97"/>
  <c r="J400" i="97"/>
  <c r="J401" i="97"/>
  <c r="J402" i="97"/>
  <c r="J284" i="97"/>
  <c r="J279" i="97" s="1"/>
  <c r="J274" i="97" s="1"/>
  <c r="J285" i="97"/>
  <c r="J280" i="97" s="1"/>
  <c r="J275" i="97" s="1"/>
  <c r="J286" i="97"/>
  <c r="J281" i="97" s="1"/>
  <c r="J276" i="97" s="1"/>
  <c r="J287" i="97"/>
  <c r="J282" i="97" s="1"/>
  <c r="J277" i="97" s="1"/>
  <c r="J234" i="97"/>
  <c r="J235" i="97"/>
  <c r="J236" i="97"/>
  <c r="J237" i="97"/>
  <c r="J22" i="97"/>
  <c r="J23" i="97"/>
  <c r="J24" i="97"/>
  <c r="J25" i="97"/>
  <c r="K333" i="97" l="1"/>
  <c r="O552" i="97" l="1"/>
  <c r="O512" i="97" s="1"/>
  <c r="D553" i="97"/>
  <c r="D551" i="97"/>
  <c r="D550" i="97"/>
  <c r="M549" i="97"/>
  <c r="L549" i="97"/>
  <c r="K549" i="97"/>
  <c r="J549" i="97"/>
  <c r="I549" i="97"/>
  <c r="H549" i="97"/>
  <c r="G549" i="97"/>
  <c r="F549" i="97"/>
  <c r="E549" i="97"/>
  <c r="N549" i="97" l="1"/>
  <c r="D552" i="97"/>
  <c r="O549" i="97"/>
  <c r="D549" i="97" s="1"/>
  <c r="L333" i="97"/>
  <c r="K298" i="97"/>
  <c r="D140" i="97"/>
  <c r="D139" i="97"/>
  <c r="D142" i="97"/>
  <c r="O138" i="97"/>
  <c r="L138" i="97"/>
  <c r="K138" i="97"/>
  <c r="J138" i="97"/>
  <c r="I138" i="97"/>
  <c r="H138" i="97"/>
  <c r="G138" i="97"/>
  <c r="F138" i="97"/>
  <c r="E138" i="97"/>
  <c r="D136" i="97"/>
  <c r="D137" i="97"/>
  <c r="O133" i="97"/>
  <c r="L133" i="97"/>
  <c r="K133" i="97"/>
  <c r="J133" i="97"/>
  <c r="I133" i="97"/>
  <c r="H133" i="97"/>
  <c r="G133" i="97"/>
  <c r="F133" i="97"/>
  <c r="E133" i="97"/>
  <c r="D130" i="97"/>
  <c r="D129" i="97"/>
  <c r="D132" i="97"/>
  <c r="D131" i="97"/>
  <c r="O128" i="97"/>
  <c r="M128" i="97"/>
  <c r="L128" i="97"/>
  <c r="K128" i="97"/>
  <c r="J128" i="97"/>
  <c r="I128" i="97"/>
  <c r="H128" i="97"/>
  <c r="G128" i="97"/>
  <c r="F128" i="97"/>
  <c r="E128" i="97"/>
  <c r="N138" i="97" l="1"/>
  <c r="D135" i="97"/>
  <c r="N133" i="97"/>
  <c r="M133" i="97"/>
  <c r="D134" i="97"/>
  <c r="N128" i="97"/>
  <c r="D128" i="97" s="1"/>
  <c r="F504" i="97"/>
  <c r="G504" i="97"/>
  <c r="E504" i="97"/>
  <c r="F499" i="97"/>
  <c r="G499" i="97"/>
  <c r="H499" i="97"/>
  <c r="I499" i="97"/>
  <c r="E499" i="97"/>
  <c r="F494" i="97"/>
  <c r="G494" i="97"/>
  <c r="H494" i="97"/>
  <c r="I494" i="97"/>
  <c r="E494" i="97"/>
  <c r="F489" i="97"/>
  <c r="G489" i="97"/>
  <c r="H489" i="97"/>
  <c r="I489" i="97"/>
  <c r="E489" i="97"/>
  <c r="F484" i="97"/>
  <c r="G484" i="97"/>
  <c r="H484" i="97"/>
  <c r="I484" i="97"/>
  <c r="E484" i="97"/>
  <c r="F479" i="97"/>
  <c r="G479" i="97"/>
  <c r="H479" i="97"/>
  <c r="I479" i="97"/>
  <c r="E479" i="97"/>
  <c r="M138" i="97" l="1"/>
  <c r="D138" i="97" s="1"/>
  <c r="D141" i="97"/>
  <c r="D133" i="97"/>
  <c r="F284" i="97"/>
  <c r="F279" i="97" s="1"/>
  <c r="G284" i="97"/>
  <c r="G279" i="97" s="1"/>
  <c r="H284" i="97"/>
  <c r="H279" i="97" s="1"/>
  <c r="I284" i="97"/>
  <c r="I279" i="97" s="1"/>
  <c r="F285" i="97"/>
  <c r="F280" i="97" s="1"/>
  <c r="G285" i="97"/>
  <c r="G280" i="97" s="1"/>
  <c r="H285" i="97"/>
  <c r="H280" i="97" s="1"/>
  <c r="I285" i="97"/>
  <c r="F286" i="97"/>
  <c r="F281" i="97" s="1"/>
  <c r="G286" i="97"/>
  <c r="G281" i="97" s="1"/>
  <c r="H286" i="97"/>
  <c r="H281" i="97" s="1"/>
  <c r="I286" i="97"/>
  <c r="F287" i="97"/>
  <c r="F282" i="97" s="1"/>
  <c r="G287" i="97"/>
  <c r="G282" i="97" s="1"/>
  <c r="H287" i="97"/>
  <c r="H282" i="97" s="1"/>
  <c r="I287" i="97"/>
  <c r="I282" i="97" s="1"/>
  <c r="E285" i="97"/>
  <c r="E280" i="97" s="1"/>
  <c r="E286" i="97"/>
  <c r="E281" i="97" s="1"/>
  <c r="E287" i="97"/>
  <c r="E282" i="97" s="1"/>
  <c r="F665" i="97"/>
  <c r="F660" i="97" s="1"/>
  <c r="G665" i="97"/>
  <c r="G660" i="97" s="1"/>
  <c r="H665" i="97"/>
  <c r="H660" i="97" s="1"/>
  <c r="I665" i="97"/>
  <c r="I660" i="97" s="1"/>
  <c r="F666" i="97"/>
  <c r="F661" i="97" s="1"/>
  <c r="G666" i="97"/>
  <c r="G661" i="97" s="1"/>
  <c r="H666" i="97"/>
  <c r="H661" i="97" s="1"/>
  <c r="I666" i="97"/>
  <c r="I661" i="97" s="1"/>
  <c r="F667" i="97"/>
  <c r="F662" i="97" s="1"/>
  <c r="G667" i="97"/>
  <c r="G662" i="97" s="1"/>
  <c r="H667" i="97"/>
  <c r="H662" i="97" s="1"/>
  <c r="I667" i="97"/>
  <c r="I662" i="97" s="1"/>
  <c r="F668" i="97"/>
  <c r="F663" i="97" s="1"/>
  <c r="G668" i="97"/>
  <c r="G663" i="97" s="1"/>
  <c r="H668" i="97"/>
  <c r="H663" i="97" s="1"/>
  <c r="I668" i="97"/>
  <c r="I663" i="97" s="1"/>
  <c r="E666" i="97"/>
  <c r="E661" i="97" s="1"/>
  <c r="E667" i="97"/>
  <c r="E662" i="97" s="1"/>
  <c r="E668" i="97"/>
  <c r="E663" i="97" s="1"/>
  <c r="E665" i="97"/>
  <c r="E660" i="97" s="1"/>
  <c r="E659" i="97" l="1"/>
  <c r="E399" i="97"/>
  <c r="E274" i="97" s="1"/>
  <c r="F399" i="97"/>
  <c r="F274" i="97" s="1"/>
  <c r="G399" i="97"/>
  <c r="G274" i="97" s="1"/>
  <c r="H399" i="97"/>
  <c r="H274" i="97" s="1"/>
  <c r="I399" i="97"/>
  <c r="I274" i="97" s="1"/>
  <c r="K399" i="97"/>
  <c r="K274" i="97" s="1"/>
  <c r="L399" i="97"/>
  <c r="L274" i="97" s="1"/>
  <c r="M399" i="97"/>
  <c r="M274" i="97" s="1"/>
  <c r="N399" i="97"/>
  <c r="N274" i="97" s="1"/>
  <c r="E400" i="97"/>
  <c r="E275" i="97" s="1"/>
  <c r="F400" i="97"/>
  <c r="F275" i="97" s="1"/>
  <c r="G400" i="97"/>
  <c r="G275" i="97" s="1"/>
  <c r="H400" i="97"/>
  <c r="H275" i="97" s="1"/>
  <c r="I400" i="97"/>
  <c r="K400" i="97"/>
  <c r="K275" i="97" s="1"/>
  <c r="L400" i="97"/>
  <c r="L275" i="97" s="1"/>
  <c r="M400" i="97"/>
  <c r="M275" i="97" s="1"/>
  <c r="N400" i="97"/>
  <c r="N275" i="97" s="1"/>
  <c r="E401" i="97"/>
  <c r="E276" i="97" s="1"/>
  <c r="F401" i="97"/>
  <c r="F276" i="97" s="1"/>
  <c r="G401" i="97"/>
  <c r="G276" i="97" s="1"/>
  <c r="H401" i="97"/>
  <c r="H276" i="97" s="1"/>
  <c r="I401" i="97"/>
  <c r="K276" i="97"/>
  <c r="L276" i="97"/>
  <c r="M401" i="97"/>
  <c r="M276" i="97" s="1"/>
  <c r="N401" i="97"/>
  <c r="N276" i="97" s="1"/>
  <c r="E402" i="97"/>
  <c r="E277" i="97" s="1"/>
  <c r="F402" i="97"/>
  <c r="F277" i="97" s="1"/>
  <c r="G402" i="97"/>
  <c r="G277" i="97" s="1"/>
  <c r="H402" i="97"/>
  <c r="H277" i="97" s="1"/>
  <c r="I402" i="97"/>
  <c r="I277" i="97" s="1"/>
  <c r="K402" i="97"/>
  <c r="K277" i="97" s="1"/>
  <c r="L402" i="97"/>
  <c r="L277" i="97" s="1"/>
  <c r="M402" i="97"/>
  <c r="M277" i="97" s="1"/>
  <c r="N402" i="97"/>
  <c r="N277" i="97" s="1"/>
  <c r="O399" i="97"/>
  <c r="O274" i="97" s="1"/>
  <c r="O400" i="97"/>
  <c r="O275" i="97" s="1"/>
  <c r="O401" i="97"/>
  <c r="O276" i="97" s="1"/>
  <c r="O402" i="97"/>
  <c r="O277" i="97" s="1"/>
  <c r="H403" i="97"/>
  <c r="I403" i="97"/>
  <c r="J403" i="97"/>
  <c r="L403" i="97"/>
  <c r="M403" i="97"/>
  <c r="N403" i="97"/>
  <c r="O403" i="97"/>
  <c r="L398" i="97" l="1"/>
  <c r="D402" i="97"/>
  <c r="F403" i="97"/>
  <c r="G403" i="97"/>
  <c r="D407" i="97"/>
  <c r="F398" i="97"/>
  <c r="G398" i="97"/>
  <c r="H398" i="97"/>
  <c r="I398" i="97"/>
  <c r="J398" i="97"/>
  <c r="M398" i="97"/>
  <c r="N398" i="97"/>
  <c r="O398" i="97"/>
  <c r="E398" i="97"/>
  <c r="D399" i="97" l="1"/>
  <c r="K398" i="97"/>
  <c r="D398" i="97" s="1"/>
  <c r="D400" i="97"/>
  <c r="D401" i="97"/>
  <c r="L735" i="97"/>
  <c r="M735" i="97"/>
  <c r="N735" i="97"/>
  <c r="O735" i="97"/>
  <c r="N736" i="97"/>
  <c r="O736" i="97"/>
  <c r="N737" i="97"/>
  <c r="O737" i="97"/>
  <c r="N738" i="97"/>
  <c r="O738" i="97"/>
  <c r="J736" i="97"/>
  <c r="J737" i="97"/>
  <c r="J738" i="97"/>
  <c r="J735" i="97"/>
  <c r="K729" i="97"/>
  <c r="L729" i="97"/>
  <c r="M729" i="97"/>
  <c r="N729" i="97"/>
  <c r="O729" i="97"/>
  <c r="L710" i="97"/>
  <c r="M710" i="97"/>
  <c r="N710" i="97"/>
  <c r="O710" i="97"/>
  <c r="K711" i="97"/>
  <c r="L711" i="97"/>
  <c r="M711" i="97"/>
  <c r="N711" i="97"/>
  <c r="O711" i="97"/>
  <c r="K712" i="97"/>
  <c r="L712" i="97"/>
  <c r="M712" i="97"/>
  <c r="N712" i="97"/>
  <c r="O712" i="97"/>
  <c r="K713" i="97"/>
  <c r="L713" i="97"/>
  <c r="M713" i="97"/>
  <c r="N713" i="97"/>
  <c r="O713" i="97"/>
  <c r="J711" i="97"/>
  <c r="J712" i="97"/>
  <c r="J713" i="97"/>
  <c r="J710" i="97"/>
  <c r="D27" i="97"/>
  <c r="D28" i="97"/>
  <c r="D29" i="97"/>
  <c r="D30" i="97"/>
  <c r="D32" i="97"/>
  <c r="D33" i="97"/>
  <c r="D34" i="97"/>
  <c r="D35" i="97"/>
  <c r="D37" i="97"/>
  <c r="D38" i="97"/>
  <c r="D39" i="97"/>
  <c r="D40" i="97"/>
  <c r="D42" i="97"/>
  <c r="D43" i="97"/>
  <c r="D44" i="97"/>
  <c r="D45" i="97"/>
  <c r="D47" i="97"/>
  <c r="D48" i="97"/>
  <c r="D49" i="97"/>
  <c r="D50" i="97"/>
  <c r="D52" i="97"/>
  <c r="D53" i="97"/>
  <c r="D54" i="97"/>
  <c r="D55" i="97"/>
  <c r="D60" i="97"/>
  <c r="D62" i="97"/>
  <c r="D63" i="97"/>
  <c r="D64" i="97"/>
  <c r="D65" i="97"/>
  <c r="D77" i="97"/>
  <c r="D79" i="97"/>
  <c r="D80" i="97"/>
  <c r="D81" i="97"/>
  <c r="D82" i="97"/>
  <c r="D84" i="97"/>
  <c r="D85" i="97"/>
  <c r="D86" i="97"/>
  <c r="D87" i="97"/>
  <c r="D89" i="97"/>
  <c r="D90" i="97"/>
  <c r="D91" i="97"/>
  <c r="D92" i="97"/>
  <c r="D94" i="97"/>
  <c r="D96" i="97"/>
  <c r="D97" i="97"/>
  <c r="D99" i="97"/>
  <c r="D100" i="97"/>
  <c r="D101" i="97"/>
  <c r="D102" i="97"/>
  <c r="D104" i="97"/>
  <c r="D105" i="97"/>
  <c r="D106" i="97"/>
  <c r="D107" i="97"/>
  <c r="D149" i="97"/>
  <c r="D150" i="97"/>
  <c r="D151" i="97"/>
  <c r="D152" i="97"/>
  <c r="D159" i="97"/>
  <c r="D160" i="97"/>
  <c r="D161" i="97"/>
  <c r="D162" i="97"/>
  <c r="D164" i="97"/>
  <c r="D165" i="97"/>
  <c r="D166" i="97"/>
  <c r="D167" i="97"/>
  <c r="D169" i="97"/>
  <c r="D170" i="97"/>
  <c r="D171" i="97"/>
  <c r="D172" i="97"/>
  <c r="D174" i="97"/>
  <c r="D175" i="97"/>
  <c r="D176" i="97"/>
  <c r="D177" i="97"/>
  <c r="D179" i="97"/>
  <c r="D180" i="97"/>
  <c r="D181" i="97"/>
  <c r="D182" i="97"/>
  <c r="D184" i="97"/>
  <c r="D185" i="97"/>
  <c r="D186" i="97"/>
  <c r="D187" i="97"/>
  <c r="D189" i="97"/>
  <c r="D190" i="97"/>
  <c r="D191" i="97"/>
  <c r="D192" i="97"/>
  <c r="D194" i="97"/>
  <c r="D195" i="97"/>
  <c r="D196" i="97"/>
  <c r="D197" i="97"/>
  <c r="D199" i="97"/>
  <c r="D200" i="97"/>
  <c r="D201" i="97"/>
  <c r="D202" i="97"/>
  <c r="D204" i="97"/>
  <c r="D205" i="97"/>
  <c r="D206" i="97"/>
  <c r="D207" i="97"/>
  <c r="D209" i="97"/>
  <c r="D210" i="97"/>
  <c r="D211" i="97"/>
  <c r="D212" i="97"/>
  <c r="D214" i="97"/>
  <c r="D215" i="97"/>
  <c r="D216" i="97"/>
  <c r="D217" i="97"/>
  <c r="D219" i="97"/>
  <c r="D220" i="97"/>
  <c r="D221" i="97"/>
  <c r="D222" i="97"/>
  <c r="D229" i="97"/>
  <c r="D230" i="97"/>
  <c r="D231" i="97"/>
  <c r="D232" i="97"/>
  <c r="D239" i="97"/>
  <c r="D240" i="97"/>
  <c r="D241" i="97"/>
  <c r="D242" i="97"/>
  <c r="D244" i="97"/>
  <c r="D245" i="97"/>
  <c r="D247" i="97"/>
  <c r="D249" i="97"/>
  <c r="D250" i="97"/>
  <c r="D251" i="97"/>
  <c r="D252" i="97"/>
  <c r="D259" i="97"/>
  <c r="D260" i="97"/>
  <c r="D261" i="97"/>
  <c r="D264" i="97"/>
  <c r="D265" i="97"/>
  <c r="D266" i="97"/>
  <c r="D267" i="97"/>
  <c r="D269" i="97"/>
  <c r="D270" i="97"/>
  <c r="D271" i="97"/>
  <c r="D272" i="97"/>
  <c r="D289" i="97"/>
  <c r="D290" i="97"/>
  <c r="D291" i="97"/>
  <c r="D292" i="97"/>
  <c r="D294" i="97"/>
  <c r="D295" i="97"/>
  <c r="D296" i="97"/>
  <c r="D297" i="97"/>
  <c r="D299" i="97"/>
  <c r="D300" i="97"/>
  <c r="D301" i="97"/>
  <c r="D302" i="97"/>
  <c r="D304" i="97"/>
  <c r="D305" i="97"/>
  <c r="D306" i="97"/>
  <c r="D307" i="97"/>
  <c r="D309" i="97"/>
  <c r="D310" i="97"/>
  <c r="D311" i="97"/>
  <c r="D312" i="97"/>
  <c r="D314" i="97"/>
  <c r="D315" i="97"/>
  <c r="D316" i="97"/>
  <c r="D317" i="97"/>
  <c r="D319" i="97"/>
  <c r="D320" i="97"/>
  <c r="D321" i="97"/>
  <c r="D322" i="97"/>
  <c r="D324" i="97"/>
  <c r="D325" i="97"/>
  <c r="D326" i="97"/>
  <c r="D327" i="97"/>
  <c r="D329" i="97"/>
  <c r="D330" i="97"/>
  <c r="D331" i="97"/>
  <c r="D332" i="97"/>
  <c r="D334" i="97"/>
  <c r="D335" i="97"/>
  <c r="D336" i="97"/>
  <c r="D337" i="97"/>
  <c r="D109" i="97"/>
  <c r="D110" i="97"/>
  <c r="D111" i="97"/>
  <c r="D112" i="97"/>
  <c r="D114" i="97"/>
  <c r="D115" i="97"/>
  <c r="D116" i="97"/>
  <c r="D117" i="97"/>
  <c r="D119" i="97"/>
  <c r="D120" i="97"/>
  <c r="D121" i="97"/>
  <c r="D122" i="97"/>
  <c r="D124" i="97"/>
  <c r="D125" i="97"/>
  <c r="D126" i="97"/>
  <c r="D127" i="97"/>
  <c r="D344" i="97"/>
  <c r="D347" i="97"/>
  <c r="D349" i="97"/>
  <c r="D352" i="97"/>
  <c r="D354" i="97"/>
  <c r="D357" i="97"/>
  <c r="D359" i="97"/>
  <c r="D362" i="97"/>
  <c r="D364" i="97"/>
  <c r="D367" i="97"/>
  <c r="D369" i="97"/>
  <c r="D372" i="97"/>
  <c r="D379" i="97"/>
  <c r="D380" i="97"/>
  <c r="D381" i="97"/>
  <c r="D382" i="97"/>
  <c r="D384" i="97"/>
  <c r="D385" i="97"/>
  <c r="D386" i="97"/>
  <c r="D387" i="97"/>
  <c r="D425" i="97"/>
  <c r="D427" i="97"/>
  <c r="D430" i="97"/>
  <c r="D431" i="97"/>
  <c r="D432" i="97"/>
  <c r="D433" i="97"/>
  <c r="D435" i="97"/>
  <c r="D436" i="97"/>
  <c r="D437" i="97"/>
  <c r="D438" i="97"/>
  <c r="D440" i="97"/>
  <c r="D441" i="97"/>
  <c r="D442" i="97"/>
  <c r="D443" i="97"/>
  <c r="D445" i="97"/>
  <c r="D446" i="97"/>
  <c r="D447" i="97"/>
  <c r="D448" i="97"/>
  <c r="D460" i="97"/>
  <c r="D461" i="97"/>
  <c r="D462" i="97"/>
  <c r="D463" i="97"/>
  <c r="D465" i="97"/>
  <c r="D466" i="97"/>
  <c r="D467" i="97"/>
  <c r="D468" i="97"/>
  <c r="D470" i="97"/>
  <c r="D471" i="97"/>
  <c r="D472" i="97"/>
  <c r="D473" i="97"/>
  <c r="D475" i="97"/>
  <c r="D476" i="97"/>
  <c r="D477" i="97"/>
  <c r="D478" i="97"/>
  <c r="D505" i="97"/>
  <c r="D506" i="97"/>
  <c r="D507" i="97"/>
  <c r="D508" i="97"/>
  <c r="D515" i="97"/>
  <c r="D516" i="97"/>
  <c r="D517" i="97"/>
  <c r="D518" i="97"/>
  <c r="D520" i="97"/>
  <c r="D521" i="97"/>
  <c r="D523" i="97"/>
  <c r="D525" i="97"/>
  <c r="D526" i="97"/>
  <c r="D527" i="97"/>
  <c r="D528" i="97"/>
  <c r="D530" i="97"/>
  <c r="D531" i="97"/>
  <c r="D533" i="97"/>
  <c r="D535" i="97"/>
  <c r="D536" i="97"/>
  <c r="D537" i="97"/>
  <c r="D538" i="97"/>
  <c r="D540" i="97"/>
  <c r="D541" i="97"/>
  <c r="D542" i="97"/>
  <c r="D543" i="97"/>
  <c r="D545" i="97"/>
  <c r="D546" i="97"/>
  <c r="D547" i="97"/>
  <c r="D548" i="97"/>
  <c r="D555" i="97"/>
  <c r="D556" i="97"/>
  <c r="D557" i="97"/>
  <c r="D558" i="97"/>
  <c r="D575" i="97"/>
  <c r="D576" i="97"/>
  <c r="D577" i="97"/>
  <c r="D578" i="97"/>
  <c r="D580" i="97"/>
  <c r="D581" i="97"/>
  <c r="D582" i="97"/>
  <c r="D583" i="97"/>
  <c r="D590" i="97"/>
  <c r="D591" i="97"/>
  <c r="D592" i="97"/>
  <c r="D595" i="97"/>
  <c r="D596" i="97"/>
  <c r="D597" i="97"/>
  <c r="D598" i="97"/>
  <c r="D605" i="97"/>
  <c r="D606" i="97"/>
  <c r="D607" i="97"/>
  <c r="D608" i="97"/>
  <c r="D615" i="97"/>
  <c r="D616" i="97"/>
  <c r="D620" i="97"/>
  <c r="D621" i="97"/>
  <c r="D625" i="97"/>
  <c r="D626" i="97"/>
  <c r="D627" i="97"/>
  <c r="D628" i="97"/>
  <c r="D630" i="97"/>
  <c r="D631" i="97"/>
  <c r="D632" i="97"/>
  <c r="D633" i="97"/>
  <c r="D635" i="97"/>
  <c r="D636" i="97"/>
  <c r="D638" i="97"/>
  <c r="D640" i="97"/>
  <c r="D641" i="97"/>
  <c r="D642" i="97"/>
  <c r="D643" i="97"/>
  <c r="D645" i="97"/>
  <c r="D646" i="97"/>
  <c r="D647" i="97"/>
  <c r="D648" i="97"/>
  <c r="D650" i="97"/>
  <c r="D651" i="97"/>
  <c r="D652" i="97"/>
  <c r="D653" i="97"/>
  <c r="D655" i="97"/>
  <c r="D656" i="97"/>
  <c r="D657" i="97"/>
  <c r="D658" i="97"/>
  <c r="D665" i="97"/>
  <c r="D666" i="97"/>
  <c r="D667" i="97"/>
  <c r="D668" i="97"/>
  <c r="D670" i="97"/>
  <c r="D671" i="97"/>
  <c r="D672" i="97"/>
  <c r="D673" i="97"/>
  <c r="D675" i="97"/>
  <c r="D676" i="97"/>
  <c r="D677" i="97"/>
  <c r="D678" i="97"/>
  <c r="D680" i="97"/>
  <c r="D681" i="97"/>
  <c r="D682" i="97"/>
  <c r="D683" i="97"/>
  <c r="D685" i="97"/>
  <c r="D686" i="97"/>
  <c r="D687" i="97"/>
  <c r="D688" i="97"/>
  <c r="D480" i="97"/>
  <c r="D481" i="97"/>
  <c r="D482" i="97"/>
  <c r="D483" i="97"/>
  <c r="D485" i="97"/>
  <c r="D486" i="97"/>
  <c r="D487" i="97"/>
  <c r="D488" i="97"/>
  <c r="D490" i="97"/>
  <c r="D491" i="97"/>
  <c r="D492" i="97"/>
  <c r="D493" i="97"/>
  <c r="D495" i="97"/>
  <c r="D496" i="97"/>
  <c r="D497" i="97"/>
  <c r="D498" i="97"/>
  <c r="D500" i="97"/>
  <c r="D501" i="97"/>
  <c r="D503" i="97"/>
  <c r="D700" i="97"/>
  <c r="D701" i="97"/>
  <c r="D702" i="97"/>
  <c r="D703" i="97"/>
  <c r="D715" i="97"/>
  <c r="D716" i="97"/>
  <c r="D717" i="97"/>
  <c r="D718" i="97"/>
  <c r="D720" i="97"/>
  <c r="D721" i="97"/>
  <c r="D722" i="97"/>
  <c r="D723" i="97"/>
  <c r="D725" i="97"/>
  <c r="D726" i="97"/>
  <c r="D727" i="97"/>
  <c r="D728" i="97"/>
  <c r="D730" i="97"/>
  <c r="D731" i="97"/>
  <c r="D732" i="97"/>
  <c r="D733" i="97"/>
  <c r="D740" i="97"/>
  <c r="D741" i="97"/>
  <c r="D742" i="97"/>
  <c r="D743" i="97"/>
  <c r="D745" i="97"/>
  <c r="D746" i="97"/>
  <c r="D747" i="97"/>
  <c r="D748" i="97"/>
  <c r="D750" i="97"/>
  <c r="D751" i="97"/>
  <c r="D752" i="97"/>
  <c r="D753" i="97"/>
  <c r="D755" i="97"/>
  <c r="D756" i="97"/>
  <c r="D757" i="97"/>
  <c r="D758" i="97"/>
  <c r="D760" i="97"/>
  <c r="D761" i="97"/>
  <c r="D762" i="97"/>
  <c r="D763" i="97"/>
  <c r="D765" i="97"/>
  <c r="D766" i="97"/>
  <c r="D767" i="97"/>
  <c r="D768" i="97"/>
  <c r="D770" i="97"/>
  <c r="D771" i="97"/>
  <c r="D772" i="97"/>
  <c r="D773" i="97"/>
  <c r="D775" i="97"/>
  <c r="D776" i="97"/>
  <c r="D777" i="97"/>
  <c r="D778" i="97"/>
  <c r="D780" i="97"/>
  <c r="D781" i="97"/>
  <c r="D782" i="97"/>
  <c r="D783" i="97"/>
  <c r="J611" i="97"/>
  <c r="J612" i="97"/>
  <c r="J613" i="97"/>
  <c r="J610" i="97"/>
  <c r="J600" i="97"/>
  <c r="J586" i="97"/>
  <c r="J587" i="97"/>
  <c r="J588" i="97"/>
  <c r="J585" i="97"/>
  <c r="O383" i="97"/>
  <c r="N383" i="97"/>
  <c r="M383" i="97"/>
  <c r="L383" i="97"/>
  <c r="K383" i="97"/>
  <c r="J383" i="97"/>
  <c r="I383" i="97"/>
  <c r="H383" i="97"/>
  <c r="G383" i="97"/>
  <c r="F383" i="97"/>
  <c r="E383" i="97"/>
  <c r="J255" i="97"/>
  <c r="J256" i="97"/>
  <c r="J257" i="97"/>
  <c r="J254" i="97"/>
  <c r="N734" i="97" l="1"/>
  <c r="O734" i="97"/>
  <c r="K734" i="97"/>
  <c r="M734" i="97"/>
  <c r="D383" i="97"/>
  <c r="D622" i="97"/>
  <c r="J734" i="97"/>
  <c r="L734" i="97"/>
  <c r="D617" i="97"/>
  <c r="D284" i="97"/>
  <c r="D406" i="97"/>
  <c r="D285" i="97"/>
  <c r="D339" i="97"/>
  <c r="D342" i="97"/>
  <c r="D286" i="97"/>
  <c r="D287" i="97"/>
  <c r="F278" i="97" l="1"/>
  <c r="N278" i="97"/>
  <c r="J278" i="97"/>
  <c r="D405" i="97"/>
  <c r="G278" i="97"/>
  <c r="M278" i="97"/>
  <c r="L278" i="97"/>
  <c r="O278" i="97"/>
  <c r="H278" i="97"/>
  <c r="D277" i="97"/>
  <c r="K278" i="97"/>
  <c r="D279" i="97"/>
  <c r="E278" i="97"/>
  <c r="D282" i="97"/>
  <c r="D154" i="97" l="1"/>
  <c r="E403" i="97"/>
  <c r="D403" i="97" s="1"/>
  <c r="D404" i="97"/>
  <c r="D155" i="97"/>
  <c r="D157" i="97"/>
  <c r="D156" i="97"/>
  <c r="D274" i="97"/>
  <c r="E664" i="97"/>
  <c r="O544" i="97"/>
  <c r="N544" i="97"/>
  <c r="M544" i="97"/>
  <c r="L544" i="97"/>
  <c r="K544" i="97"/>
  <c r="J544" i="97"/>
  <c r="I544" i="97"/>
  <c r="H544" i="97"/>
  <c r="G544" i="97"/>
  <c r="F544" i="97"/>
  <c r="E544" i="97"/>
  <c r="N499" i="97"/>
  <c r="M499" i="97"/>
  <c r="L499" i="97"/>
  <c r="K499" i="97"/>
  <c r="J499" i="97"/>
  <c r="D544" i="97" l="1"/>
  <c r="O479" i="97"/>
  <c r="N479" i="97"/>
  <c r="M479" i="97"/>
  <c r="L479" i="97"/>
  <c r="K479" i="97"/>
  <c r="J479" i="97"/>
  <c r="O484" i="97"/>
  <c r="N484" i="97"/>
  <c r="M484" i="97"/>
  <c r="L484" i="97"/>
  <c r="K484" i="97"/>
  <c r="J484" i="97"/>
  <c r="O489" i="97"/>
  <c r="N489" i="97"/>
  <c r="M489" i="97"/>
  <c r="L489" i="97"/>
  <c r="K489" i="97"/>
  <c r="J489" i="97"/>
  <c r="J494" i="97"/>
  <c r="K494" i="97"/>
  <c r="L494" i="97"/>
  <c r="M494" i="97"/>
  <c r="N494" i="97"/>
  <c r="O494" i="97"/>
  <c r="M424" i="97"/>
  <c r="N424" i="97"/>
  <c r="O424" i="97"/>
  <c r="M283" i="97"/>
  <c r="K108" i="97"/>
  <c r="L108" i="97"/>
  <c r="M108" i="97"/>
  <c r="N108" i="97"/>
  <c r="O108" i="97"/>
  <c r="J108" i="97"/>
  <c r="K378" i="97"/>
  <c r="L378" i="97"/>
  <c r="M378" i="97"/>
  <c r="N378" i="97"/>
  <c r="O378" i="97"/>
  <c r="J378" i="97"/>
  <c r="K368" i="97"/>
  <c r="L368" i="97"/>
  <c r="M368" i="97"/>
  <c r="N368" i="97"/>
  <c r="O368" i="97"/>
  <c r="K363" i="97"/>
  <c r="L363" i="97"/>
  <c r="M363" i="97"/>
  <c r="N363" i="97"/>
  <c r="O363" i="97"/>
  <c r="K358" i="97"/>
  <c r="L358" i="97"/>
  <c r="M358" i="97"/>
  <c r="N358" i="97"/>
  <c r="O358" i="97"/>
  <c r="J358" i="97"/>
  <c r="K353" i="97"/>
  <c r="L353" i="97"/>
  <c r="M353" i="97"/>
  <c r="N353" i="97"/>
  <c r="O353" i="97"/>
  <c r="J353" i="97"/>
  <c r="K348" i="97"/>
  <c r="L348" i="97"/>
  <c r="M348" i="97"/>
  <c r="N348" i="97"/>
  <c r="O348" i="97"/>
  <c r="K343" i="97"/>
  <c r="L343" i="97"/>
  <c r="M343" i="97"/>
  <c r="N343" i="97"/>
  <c r="O343" i="97"/>
  <c r="K123" i="97"/>
  <c r="L123" i="97"/>
  <c r="M123" i="97"/>
  <c r="N123" i="97"/>
  <c r="O123" i="97"/>
  <c r="K118" i="97"/>
  <c r="L118" i="97"/>
  <c r="M118" i="97"/>
  <c r="N118" i="97"/>
  <c r="O118" i="97"/>
  <c r="K113" i="97"/>
  <c r="L113" i="97"/>
  <c r="M113" i="97"/>
  <c r="N113" i="97"/>
  <c r="O113" i="97"/>
  <c r="M333" i="97"/>
  <c r="N333" i="97"/>
  <c r="O333" i="97"/>
  <c r="J333" i="97"/>
  <c r="K328" i="97"/>
  <c r="L328" i="97"/>
  <c r="M328" i="97"/>
  <c r="N328" i="97"/>
  <c r="O328" i="97"/>
  <c r="K323" i="97"/>
  <c r="L323" i="97"/>
  <c r="M323" i="97"/>
  <c r="N323" i="97"/>
  <c r="O323" i="97"/>
  <c r="K318" i="97"/>
  <c r="L318" i="97"/>
  <c r="M318" i="97"/>
  <c r="N318" i="97"/>
  <c r="O318" i="97"/>
  <c r="K313" i="97"/>
  <c r="L313" i="97"/>
  <c r="M313" i="97"/>
  <c r="N313" i="97"/>
  <c r="O313" i="97"/>
  <c r="K308" i="97"/>
  <c r="L308" i="97"/>
  <c r="M308" i="97"/>
  <c r="N308" i="97"/>
  <c r="O308" i="97"/>
  <c r="K303" i="97"/>
  <c r="L303" i="97"/>
  <c r="M303" i="97"/>
  <c r="N303" i="97"/>
  <c r="O303" i="97"/>
  <c r="L298" i="97"/>
  <c r="M298" i="97"/>
  <c r="N298" i="97"/>
  <c r="O298" i="97"/>
  <c r="K293" i="97"/>
  <c r="L293" i="97"/>
  <c r="M293" i="97"/>
  <c r="N293" i="97"/>
  <c r="O293" i="97"/>
  <c r="K288" i="97"/>
  <c r="L288" i="97"/>
  <c r="M288" i="97"/>
  <c r="N288" i="97"/>
  <c r="O288" i="97"/>
  <c r="K268" i="97"/>
  <c r="L268" i="97"/>
  <c r="M268" i="97"/>
  <c r="N268" i="97"/>
  <c r="O268" i="97"/>
  <c r="K263" i="97"/>
  <c r="L263" i="97"/>
  <c r="M263" i="97"/>
  <c r="N263" i="97"/>
  <c r="O263" i="97"/>
  <c r="K258" i="97"/>
  <c r="L258" i="97"/>
  <c r="K248" i="97"/>
  <c r="L248" i="97"/>
  <c r="M248" i="97"/>
  <c r="N248" i="97"/>
  <c r="O248" i="97"/>
  <c r="K238" i="97"/>
  <c r="L238" i="97"/>
  <c r="M238" i="97"/>
  <c r="N238" i="97"/>
  <c r="O238" i="97"/>
  <c r="K228" i="97"/>
  <c r="L228" i="97"/>
  <c r="M228" i="97"/>
  <c r="N228" i="97"/>
  <c r="O228" i="97"/>
  <c r="K218" i="97"/>
  <c r="L218" i="97"/>
  <c r="M218" i="97"/>
  <c r="N218" i="97"/>
  <c r="O218" i="97"/>
  <c r="K208" i="97"/>
  <c r="L208" i="97"/>
  <c r="M208" i="97"/>
  <c r="N208" i="97"/>
  <c r="O208" i="97"/>
  <c r="K203" i="97"/>
  <c r="L203" i="97"/>
  <c r="M203" i="97"/>
  <c r="N203" i="97"/>
  <c r="O203" i="97"/>
  <c r="K198" i="97"/>
  <c r="L198" i="97"/>
  <c r="M198" i="97"/>
  <c r="N198" i="97"/>
  <c r="O198" i="97"/>
  <c r="K193" i="97"/>
  <c r="L193" i="97"/>
  <c r="M193" i="97"/>
  <c r="N193" i="97"/>
  <c r="O193" i="97"/>
  <c r="K188" i="97"/>
  <c r="L188" i="97"/>
  <c r="M188" i="97"/>
  <c r="N188" i="97"/>
  <c r="O188" i="97"/>
  <c r="F183" i="97"/>
  <c r="G183" i="97"/>
  <c r="H183" i="97"/>
  <c r="I183" i="97"/>
  <c r="J183" i="97"/>
  <c r="K183" i="97"/>
  <c r="L183" i="97"/>
  <c r="M183" i="97"/>
  <c r="N183" i="97"/>
  <c r="O183" i="97"/>
  <c r="F178" i="97"/>
  <c r="G178" i="97"/>
  <c r="H178" i="97"/>
  <c r="I178" i="97"/>
  <c r="J178" i="97"/>
  <c r="K178" i="97"/>
  <c r="L178" i="97"/>
  <c r="M178" i="97"/>
  <c r="N178" i="97"/>
  <c r="O178" i="97"/>
  <c r="F173" i="97"/>
  <c r="G173" i="97"/>
  <c r="H173" i="97"/>
  <c r="I173" i="97"/>
  <c r="J173" i="97"/>
  <c r="K173" i="97"/>
  <c r="L173" i="97"/>
  <c r="M173" i="97"/>
  <c r="N173" i="97"/>
  <c r="O173" i="97"/>
  <c r="F168" i="97"/>
  <c r="G168" i="97"/>
  <c r="H168" i="97"/>
  <c r="I168" i="97"/>
  <c r="J168" i="97"/>
  <c r="K168" i="97"/>
  <c r="L168" i="97"/>
  <c r="M168" i="97"/>
  <c r="N168" i="97"/>
  <c r="O168" i="97"/>
  <c r="F163" i="97"/>
  <c r="G163" i="97"/>
  <c r="H163" i="97"/>
  <c r="I163" i="97"/>
  <c r="J163" i="97"/>
  <c r="K163" i="97"/>
  <c r="L163" i="97"/>
  <c r="M163" i="97"/>
  <c r="N163" i="97"/>
  <c r="O163" i="97"/>
  <c r="F158" i="97"/>
  <c r="G158" i="97"/>
  <c r="H158" i="97"/>
  <c r="I158" i="97"/>
  <c r="J158" i="97"/>
  <c r="K158" i="97"/>
  <c r="L158" i="97"/>
  <c r="M158" i="97"/>
  <c r="N158" i="97"/>
  <c r="O158" i="97"/>
  <c r="F148" i="97"/>
  <c r="G148" i="97"/>
  <c r="H148" i="97"/>
  <c r="I148" i="97"/>
  <c r="J148" i="97"/>
  <c r="K148" i="97"/>
  <c r="L148" i="97"/>
  <c r="M148" i="97"/>
  <c r="N148" i="97"/>
  <c r="O148" i="97"/>
  <c r="F103" i="97"/>
  <c r="G103" i="97"/>
  <c r="H103" i="97"/>
  <c r="I103" i="97"/>
  <c r="J103" i="97"/>
  <c r="K103" i="97"/>
  <c r="L103" i="97"/>
  <c r="M103" i="97"/>
  <c r="N103" i="97"/>
  <c r="O103" i="97"/>
  <c r="F98" i="97"/>
  <c r="G98" i="97"/>
  <c r="H98" i="97"/>
  <c r="I98" i="97"/>
  <c r="J98" i="97"/>
  <c r="K98" i="97"/>
  <c r="L98" i="97"/>
  <c r="M98" i="97"/>
  <c r="N98" i="97"/>
  <c r="O98" i="97"/>
  <c r="G93" i="97"/>
  <c r="H93" i="97"/>
  <c r="I93" i="97"/>
  <c r="J93" i="97"/>
  <c r="K93" i="97"/>
  <c r="L93" i="97"/>
  <c r="M93" i="97"/>
  <c r="N93" i="97"/>
  <c r="O93" i="97"/>
  <c r="E93" i="97"/>
  <c r="F88" i="97"/>
  <c r="G88" i="97"/>
  <c r="H88" i="97"/>
  <c r="I88" i="97"/>
  <c r="J88" i="97"/>
  <c r="K88" i="97"/>
  <c r="L88" i="97"/>
  <c r="M88" i="97"/>
  <c r="N88" i="97"/>
  <c r="O88" i="97"/>
  <c r="F83" i="97"/>
  <c r="G83" i="97"/>
  <c r="H83" i="97"/>
  <c r="I83" i="97"/>
  <c r="J83" i="97"/>
  <c r="K83" i="97"/>
  <c r="L83" i="97"/>
  <c r="M83" i="97"/>
  <c r="N83" i="97"/>
  <c r="O83" i="97"/>
  <c r="F78" i="97"/>
  <c r="G78" i="97"/>
  <c r="H78" i="97"/>
  <c r="I78" i="97"/>
  <c r="J78" i="97"/>
  <c r="K78" i="97"/>
  <c r="L78" i="97"/>
  <c r="M78" i="97"/>
  <c r="N78" i="97"/>
  <c r="O78" i="97"/>
  <c r="E78" i="97"/>
  <c r="F76" i="97"/>
  <c r="G76" i="97"/>
  <c r="H76" i="97"/>
  <c r="I76" i="97"/>
  <c r="J76" i="97"/>
  <c r="K76" i="97"/>
  <c r="L76" i="97"/>
  <c r="M76" i="97"/>
  <c r="N76" i="97"/>
  <c r="O76" i="97"/>
  <c r="F61" i="97"/>
  <c r="G61" i="97"/>
  <c r="H61" i="97"/>
  <c r="I61" i="97"/>
  <c r="J61" i="97"/>
  <c r="K61" i="97"/>
  <c r="L61" i="97"/>
  <c r="M61" i="97"/>
  <c r="N61" i="97"/>
  <c r="O61" i="97"/>
  <c r="F56" i="97"/>
  <c r="G56" i="97"/>
  <c r="H56" i="97"/>
  <c r="I56" i="97"/>
  <c r="J56" i="97"/>
  <c r="K56" i="97"/>
  <c r="L56" i="97"/>
  <c r="M56" i="97"/>
  <c r="N56" i="97"/>
  <c r="O56" i="97"/>
  <c r="F51" i="97"/>
  <c r="G51" i="97"/>
  <c r="H51" i="97"/>
  <c r="I51" i="97"/>
  <c r="J51" i="97"/>
  <c r="K51" i="97"/>
  <c r="L51" i="97"/>
  <c r="M51" i="97"/>
  <c r="N51" i="97"/>
  <c r="O51" i="97"/>
  <c r="F46" i="97"/>
  <c r="G46" i="97"/>
  <c r="H46" i="97"/>
  <c r="I46" i="97"/>
  <c r="J46" i="97"/>
  <c r="K46" i="97"/>
  <c r="L46" i="97"/>
  <c r="M46" i="97"/>
  <c r="N46" i="97"/>
  <c r="O46" i="97"/>
  <c r="F41" i="97"/>
  <c r="G41" i="97"/>
  <c r="H41" i="97"/>
  <c r="I41" i="97"/>
  <c r="J41" i="97"/>
  <c r="K41" i="97"/>
  <c r="L41" i="97"/>
  <c r="M41" i="97"/>
  <c r="N41" i="97"/>
  <c r="O41" i="97"/>
  <c r="F36" i="97"/>
  <c r="G36" i="97"/>
  <c r="H36" i="97"/>
  <c r="I36" i="97"/>
  <c r="J36" i="97"/>
  <c r="K36" i="97"/>
  <c r="L36" i="97"/>
  <c r="M36" i="97"/>
  <c r="N36" i="97"/>
  <c r="O36" i="97"/>
  <c r="F31" i="97"/>
  <c r="G31" i="97"/>
  <c r="H31" i="97"/>
  <c r="I31" i="97"/>
  <c r="J31" i="97"/>
  <c r="K31" i="97"/>
  <c r="L31" i="97"/>
  <c r="M31" i="97"/>
  <c r="N31" i="97"/>
  <c r="O31" i="97"/>
  <c r="F26" i="97"/>
  <c r="G26" i="97"/>
  <c r="H26" i="97"/>
  <c r="I26" i="97"/>
  <c r="J26" i="97"/>
  <c r="K26" i="97"/>
  <c r="L26" i="97"/>
  <c r="M26" i="97"/>
  <c r="N26" i="97"/>
  <c r="O26" i="97"/>
  <c r="J123" i="97"/>
  <c r="I123" i="97"/>
  <c r="H123" i="97"/>
  <c r="G123" i="97"/>
  <c r="F123" i="97"/>
  <c r="E123" i="97"/>
  <c r="J118" i="97"/>
  <c r="I118" i="97"/>
  <c r="H118" i="97"/>
  <c r="G118" i="97"/>
  <c r="F118" i="97"/>
  <c r="E118" i="97"/>
  <c r="J113" i="97"/>
  <c r="I113" i="97"/>
  <c r="H113" i="97"/>
  <c r="G113" i="97"/>
  <c r="F113" i="97"/>
  <c r="E113" i="97"/>
  <c r="D78" i="97" l="1"/>
  <c r="D113" i="97"/>
  <c r="D123" i="97"/>
  <c r="D484" i="97"/>
  <c r="D494" i="97"/>
  <c r="D118" i="97"/>
  <c r="D108" i="97"/>
  <c r="D489" i="97"/>
  <c r="D479" i="97"/>
  <c r="L283" i="97"/>
  <c r="O338" i="97"/>
  <c r="K338" i="97"/>
  <c r="N338" i="97"/>
  <c r="M338" i="97"/>
  <c r="L338" i="97"/>
  <c r="M258" i="97"/>
  <c r="O258" i="97"/>
  <c r="N283" i="97"/>
  <c r="O283" i="97"/>
  <c r="K283" i="97"/>
  <c r="N258" i="97" l="1"/>
  <c r="D333" i="97" l="1"/>
  <c r="J328" i="97"/>
  <c r="D328" i="97" s="1"/>
  <c r="D637" i="97" l="1"/>
  <c r="D426" i="97"/>
  <c r="L424" i="97" l="1"/>
  <c r="N153" i="97"/>
  <c r="J153" i="97"/>
  <c r="F153" i="97"/>
  <c r="M153" i="97"/>
  <c r="I153" i="97"/>
  <c r="L153" i="97"/>
  <c r="H153" i="97"/>
  <c r="O153" i="97"/>
  <c r="K153" i="97"/>
  <c r="G153" i="97"/>
  <c r="E22" i="97"/>
  <c r="F22" i="97"/>
  <c r="G22" i="97"/>
  <c r="H22" i="97"/>
  <c r="I22" i="97"/>
  <c r="E23" i="97"/>
  <c r="F23" i="97"/>
  <c r="G23" i="97"/>
  <c r="H23" i="97"/>
  <c r="I23" i="97"/>
  <c r="E24" i="97"/>
  <c r="F24" i="97"/>
  <c r="G24" i="97"/>
  <c r="H24" i="97"/>
  <c r="I24" i="97"/>
  <c r="E25" i="97"/>
  <c r="F25" i="97"/>
  <c r="G25" i="97"/>
  <c r="H25" i="97"/>
  <c r="I25" i="97"/>
  <c r="E26" i="97"/>
  <c r="D26" i="97" s="1"/>
  <c r="E31" i="97"/>
  <c r="D31" i="97" s="1"/>
  <c r="E36" i="97"/>
  <c r="D36" i="97" s="1"/>
  <c r="E41" i="97"/>
  <c r="D41" i="97" s="1"/>
  <c r="E46" i="97"/>
  <c r="D46" i="97" s="1"/>
  <c r="E51" i="97"/>
  <c r="D51" i="97" s="1"/>
  <c r="E56" i="97"/>
  <c r="D56" i="97" s="1"/>
  <c r="E61" i="97"/>
  <c r="D61" i="97" s="1"/>
  <c r="N69" i="97"/>
  <c r="N70" i="97"/>
  <c r="E76" i="97"/>
  <c r="D76" i="97" s="1"/>
  <c r="E83" i="97"/>
  <c r="D83" i="97" s="1"/>
  <c r="E88" i="97"/>
  <c r="D88" i="97" s="1"/>
  <c r="F95" i="97"/>
  <c r="F73" i="97" s="1"/>
  <c r="E98" i="97"/>
  <c r="D98" i="97" s="1"/>
  <c r="E103" i="97"/>
  <c r="D103" i="97" s="1"/>
  <c r="E148" i="97"/>
  <c r="D148" i="97" s="1"/>
  <c r="E158" i="97"/>
  <c r="D158" i="97" s="1"/>
  <c r="E163" i="97"/>
  <c r="D163" i="97" s="1"/>
  <c r="E168" i="97"/>
  <c r="D168" i="97" s="1"/>
  <c r="E173" i="97"/>
  <c r="D173" i="97" s="1"/>
  <c r="E178" i="97"/>
  <c r="D178" i="97" s="1"/>
  <c r="E183" i="97"/>
  <c r="D183" i="97" s="1"/>
  <c r="E188" i="97"/>
  <c r="F188" i="97"/>
  <c r="G188" i="97"/>
  <c r="H188" i="97"/>
  <c r="I188" i="97"/>
  <c r="J188" i="97"/>
  <c r="E193" i="97"/>
  <c r="F193" i="97"/>
  <c r="G193" i="97"/>
  <c r="H193" i="97"/>
  <c r="I193" i="97"/>
  <c r="J193" i="97"/>
  <c r="E198" i="97"/>
  <c r="F198" i="97"/>
  <c r="G198" i="97"/>
  <c r="H198" i="97"/>
  <c r="I198" i="97"/>
  <c r="J198" i="97"/>
  <c r="E203" i="97"/>
  <c r="F203" i="97"/>
  <c r="G203" i="97"/>
  <c r="H203" i="97"/>
  <c r="I203" i="97"/>
  <c r="J203" i="97"/>
  <c r="E208" i="97"/>
  <c r="F208" i="97"/>
  <c r="G208" i="97"/>
  <c r="H208" i="97"/>
  <c r="I208" i="97"/>
  <c r="J208" i="97"/>
  <c r="E213" i="97"/>
  <c r="F213" i="97"/>
  <c r="G213" i="97"/>
  <c r="H213" i="97"/>
  <c r="I213" i="97"/>
  <c r="J213" i="97"/>
  <c r="K213" i="97"/>
  <c r="L213" i="97"/>
  <c r="M213" i="97"/>
  <c r="N213" i="97"/>
  <c r="O213" i="97"/>
  <c r="E218" i="97"/>
  <c r="F218" i="97"/>
  <c r="G218" i="97"/>
  <c r="H218" i="97"/>
  <c r="I218" i="97"/>
  <c r="J218" i="97"/>
  <c r="E228" i="97"/>
  <c r="F228" i="97"/>
  <c r="G228" i="97"/>
  <c r="H228" i="97"/>
  <c r="I228" i="97"/>
  <c r="J228" i="97"/>
  <c r="E234" i="97"/>
  <c r="E224" i="97" s="1"/>
  <c r="F234" i="97"/>
  <c r="F224" i="97" s="1"/>
  <c r="G234" i="97"/>
  <c r="G224" i="97" s="1"/>
  <c r="H234" i="97"/>
  <c r="H224" i="97" s="1"/>
  <c r="I234" i="97"/>
  <c r="I224" i="97" s="1"/>
  <c r="J224" i="97"/>
  <c r="K234" i="97"/>
  <c r="K224" i="97" s="1"/>
  <c r="L234" i="97"/>
  <c r="L224" i="97" s="1"/>
  <c r="M234" i="97"/>
  <c r="M224" i="97" s="1"/>
  <c r="N234" i="97"/>
  <c r="N224" i="97" s="1"/>
  <c r="O234" i="97"/>
  <c r="O224" i="97" s="1"/>
  <c r="E235" i="97"/>
  <c r="F235" i="97"/>
  <c r="F225" i="97" s="1"/>
  <c r="G235" i="97"/>
  <c r="H235" i="97"/>
  <c r="H225" i="97" s="1"/>
  <c r="I235" i="97"/>
  <c r="I225" i="97" s="1"/>
  <c r="J225" i="97"/>
  <c r="K235" i="97"/>
  <c r="K225" i="97" s="1"/>
  <c r="L235" i="97"/>
  <c r="L225" i="97" s="1"/>
  <c r="M235" i="97"/>
  <c r="M225" i="97" s="1"/>
  <c r="N235" i="97"/>
  <c r="N225" i="97" s="1"/>
  <c r="O235" i="97"/>
  <c r="O225" i="97" s="1"/>
  <c r="E236" i="97"/>
  <c r="F236" i="97"/>
  <c r="F226" i="97" s="1"/>
  <c r="G236" i="97"/>
  <c r="G226" i="97" s="1"/>
  <c r="H236" i="97"/>
  <c r="H226" i="97" s="1"/>
  <c r="I236" i="97"/>
  <c r="I226" i="97" s="1"/>
  <c r="J226" i="97"/>
  <c r="K236" i="97"/>
  <c r="K226" i="97" s="1"/>
  <c r="L236" i="97"/>
  <c r="L226" i="97" s="1"/>
  <c r="M236" i="97"/>
  <c r="M226" i="97" s="1"/>
  <c r="N236" i="97"/>
  <c r="N226" i="97" s="1"/>
  <c r="O236" i="97"/>
  <c r="O226" i="97" s="1"/>
  <c r="E237" i="97"/>
  <c r="E227" i="97" s="1"/>
  <c r="F237" i="97"/>
  <c r="F227" i="97" s="1"/>
  <c r="G237" i="97"/>
  <c r="G227" i="97" s="1"/>
  <c r="H237" i="97"/>
  <c r="H227" i="97" s="1"/>
  <c r="I237" i="97"/>
  <c r="I227" i="97" s="1"/>
  <c r="J227" i="97"/>
  <c r="K237" i="97"/>
  <c r="K227" i="97" s="1"/>
  <c r="L237" i="97"/>
  <c r="L227" i="97" s="1"/>
  <c r="M237" i="97"/>
  <c r="M227" i="97" s="1"/>
  <c r="N237" i="97"/>
  <c r="N227" i="97" s="1"/>
  <c r="O237" i="97"/>
  <c r="O227" i="97" s="1"/>
  <c r="F238" i="97"/>
  <c r="G238" i="97"/>
  <c r="H238" i="97"/>
  <c r="I238" i="97"/>
  <c r="J238" i="97"/>
  <c r="E246" i="97"/>
  <c r="F246" i="97"/>
  <c r="F243" i="97" s="1"/>
  <c r="G246" i="97"/>
  <c r="G243" i="97" s="1"/>
  <c r="H246" i="97"/>
  <c r="H243" i="97" s="1"/>
  <c r="I246" i="97"/>
  <c r="I243" i="97" s="1"/>
  <c r="J246" i="97"/>
  <c r="J243" i="97" s="1"/>
  <c r="K246" i="97"/>
  <c r="K243" i="97" s="1"/>
  <c r="L246" i="97"/>
  <c r="L243" i="97" s="1"/>
  <c r="M246" i="97"/>
  <c r="M243" i="97" s="1"/>
  <c r="N246" i="97"/>
  <c r="N243" i="97" s="1"/>
  <c r="O246" i="97"/>
  <c r="O243" i="97" s="1"/>
  <c r="E248" i="97"/>
  <c r="F248" i="97"/>
  <c r="G248" i="97"/>
  <c r="H248" i="97"/>
  <c r="I248" i="97"/>
  <c r="J248" i="97"/>
  <c r="E254" i="97"/>
  <c r="F254" i="97"/>
  <c r="G254" i="97"/>
  <c r="H254" i="97"/>
  <c r="I254" i="97"/>
  <c r="E255" i="97"/>
  <c r="F255" i="97"/>
  <c r="G255" i="97"/>
  <c r="H255" i="97"/>
  <c r="I255" i="97"/>
  <c r="E256" i="97"/>
  <c r="F256" i="97"/>
  <c r="G256" i="97"/>
  <c r="H256" i="97"/>
  <c r="I256" i="97"/>
  <c r="E257" i="97"/>
  <c r="G257" i="97"/>
  <c r="H257" i="97"/>
  <c r="I257" i="97"/>
  <c r="E258" i="97"/>
  <c r="G258" i="97"/>
  <c r="H258" i="97"/>
  <c r="I258" i="97"/>
  <c r="J258" i="97"/>
  <c r="F262" i="97"/>
  <c r="D262" i="97" s="1"/>
  <c r="E263" i="97"/>
  <c r="F263" i="97"/>
  <c r="G263" i="97"/>
  <c r="H263" i="97"/>
  <c r="I263" i="97"/>
  <c r="J263" i="97"/>
  <c r="E268" i="97"/>
  <c r="F268" i="97"/>
  <c r="G268" i="97"/>
  <c r="H268" i="97"/>
  <c r="I268" i="97"/>
  <c r="J268" i="97"/>
  <c r="E288" i="97"/>
  <c r="F288" i="97"/>
  <c r="G288" i="97"/>
  <c r="H288" i="97"/>
  <c r="I288" i="97"/>
  <c r="J288" i="97"/>
  <c r="E293" i="97"/>
  <c r="F293" i="97"/>
  <c r="G293" i="97"/>
  <c r="H293" i="97"/>
  <c r="I293" i="97"/>
  <c r="J293" i="97"/>
  <c r="E298" i="97"/>
  <c r="F298" i="97"/>
  <c r="G298" i="97"/>
  <c r="H298" i="97"/>
  <c r="I298" i="97"/>
  <c r="J298" i="97"/>
  <c r="E303" i="97"/>
  <c r="F303" i="97"/>
  <c r="G303" i="97"/>
  <c r="H303" i="97"/>
  <c r="I303" i="97"/>
  <c r="J303" i="97"/>
  <c r="E308" i="97"/>
  <c r="F308" i="97"/>
  <c r="G308" i="97"/>
  <c r="H308" i="97"/>
  <c r="I308" i="97"/>
  <c r="J308" i="97"/>
  <c r="E313" i="97"/>
  <c r="F313" i="97"/>
  <c r="G313" i="97"/>
  <c r="H313" i="97"/>
  <c r="I313" i="97"/>
  <c r="J313" i="97"/>
  <c r="E318" i="97"/>
  <c r="F318" i="97"/>
  <c r="G318" i="97"/>
  <c r="H318" i="97"/>
  <c r="I318" i="97"/>
  <c r="J318" i="97"/>
  <c r="E323" i="97"/>
  <c r="F323" i="97"/>
  <c r="G323" i="97"/>
  <c r="H323" i="97"/>
  <c r="I323" i="97"/>
  <c r="J323" i="97"/>
  <c r="E343" i="97"/>
  <c r="F343" i="97"/>
  <c r="G343" i="97"/>
  <c r="H343" i="97"/>
  <c r="J343" i="97"/>
  <c r="I345" i="97"/>
  <c r="I346" i="97"/>
  <c r="E348" i="97"/>
  <c r="F348" i="97"/>
  <c r="G348" i="97"/>
  <c r="H348" i="97"/>
  <c r="J348" i="97"/>
  <c r="I350" i="97"/>
  <c r="D350" i="97" s="1"/>
  <c r="I351" i="97"/>
  <c r="D351" i="97" s="1"/>
  <c r="E353" i="97"/>
  <c r="F353" i="97"/>
  <c r="G353" i="97"/>
  <c r="H353" i="97"/>
  <c r="I355" i="97"/>
  <c r="D355" i="97" s="1"/>
  <c r="I356" i="97"/>
  <c r="D356" i="97" s="1"/>
  <c r="E358" i="97"/>
  <c r="F358" i="97"/>
  <c r="G358" i="97"/>
  <c r="H358" i="97"/>
  <c r="I360" i="97"/>
  <c r="D360" i="97" s="1"/>
  <c r="I361" i="97"/>
  <c r="D361" i="97" s="1"/>
  <c r="E363" i="97"/>
  <c r="F363" i="97"/>
  <c r="G363" i="97"/>
  <c r="H363" i="97"/>
  <c r="J363" i="97"/>
  <c r="I365" i="97"/>
  <c r="D365" i="97" s="1"/>
  <c r="I366" i="97"/>
  <c r="D366" i="97" s="1"/>
  <c r="E368" i="97"/>
  <c r="F368" i="97"/>
  <c r="G368" i="97"/>
  <c r="H368" i="97"/>
  <c r="J368" i="97"/>
  <c r="I370" i="97"/>
  <c r="D370" i="97" s="1"/>
  <c r="I371" i="97"/>
  <c r="D371" i="97" s="1"/>
  <c r="E378" i="97"/>
  <c r="F378" i="97"/>
  <c r="G378" i="97"/>
  <c r="H378" i="97"/>
  <c r="I378" i="97"/>
  <c r="E420" i="97"/>
  <c r="F420" i="97"/>
  <c r="G420" i="97"/>
  <c r="H420" i="97"/>
  <c r="I420" i="97"/>
  <c r="E421" i="97"/>
  <c r="F421" i="97"/>
  <c r="G421" i="97"/>
  <c r="H421" i="97"/>
  <c r="I421" i="97"/>
  <c r="E422" i="97"/>
  <c r="F422" i="97"/>
  <c r="G422" i="97"/>
  <c r="H422" i="97"/>
  <c r="I422" i="97"/>
  <c r="E423" i="97"/>
  <c r="G423" i="97"/>
  <c r="H423" i="97"/>
  <c r="I423" i="97"/>
  <c r="E424" i="97"/>
  <c r="G424" i="97"/>
  <c r="H424" i="97"/>
  <c r="I424" i="97"/>
  <c r="J424" i="97"/>
  <c r="K424" i="97"/>
  <c r="F428" i="97"/>
  <c r="E429" i="97"/>
  <c r="F429" i="97"/>
  <c r="G429" i="97"/>
  <c r="H429" i="97"/>
  <c r="I429" i="97"/>
  <c r="J429" i="97"/>
  <c r="K429" i="97"/>
  <c r="L429" i="97"/>
  <c r="M429" i="97"/>
  <c r="N429" i="97"/>
  <c r="O429" i="97"/>
  <c r="E434" i="97"/>
  <c r="F434" i="97"/>
  <c r="G434" i="97"/>
  <c r="H434" i="97"/>
  <c r="I434" i="97"/>
  <c r="J434" i="97"/>
  <c r="K434" i="97"/>
  <c r="L434" i="97"/>
  <c r="M434" i="97"/>
  <c r="N434" i="97"/>
  <c r="O434" i="97"/>
  <c r="E439" i="97"/>
  <c r="F439" i="97"/>
  <c r="G439" i="97"/>
  <c r="H439" i="97"/>
  <c r="I439" i="97"/>
  <c r="J439" i="97"/>
  <c r="K439" i="97"/>
  <c r="L439" i="97"/>
  <c r="M439" i="97"/>
  <c r="N439" i="97"/>
  <c r="O439" i="97"/>
  <c r="E444" i="97"/>
  <c r="F444" i="97"/>
  <c r="G444" i="97"/>
  <c r="H444" i="97"/>
  <c r="I444" i="97"/>
  <c r="J444" i="97"/>
  <c r="K444" i="97"/>
  <c r="L444" i="97"/>
  <c r="M444" i="97"/>
  <c r="N444" i="97"/>
  <c r="O444" i="97"/>
  <c r="E459" i="97"/>
  <c r="F459" i="97"/>
  <c r="G459" i="97"/>
  <c r="H459" i="97"/>
  <c r="I459" i="97"/>
  <c r="J459" i="97"/>
  <c r="K459" i="97"/>
  <c r="L459" i="97"/>
  <c r="M459" i="97"/>
  <c r="N459" i="97"/>
  <c r="O459" i="97"/>
  <c r="E464" i="97"/>
  <c r="G464" i="97"/>
  <c r="H464" i="97"/>
  <c r="I464" i="97"/>
  <c r="J464" i="97"/>
  <c r="K464" i="97"/>
  <c r="L464" i="97"/>
  <c r="M464" i="97"/>
  <c r="N464" i="97"/>
  <c r="O464" i="97"/>
  <c r="E469" i="97"/>
  <c r="F469" i="97"/>
  <c r="G469" i="97"/>
  <c r="H469" i="97"/>
  <c r="I469" i="97"/>
  <c r="J469" i="97"/>
  <c r="K469" i="97"/>
  <c r="L469" i="97"/>
  <c r="M469" i="97"/>
  <c r="N469" i="97"/>
  <c r="O469" i="97"/>
  <c r="E474" i="97"/>
  <c r="F474" i="97"/>
  <c r="G474" i="97"/>
  <c r="H474" i="97"/>
  <c r="I474" i="97"/>
  <c r="J474" i="97"/>
  <c r="K474" i="97"/>
  <c r="L474" i="97"/>
  <c r="M474" i="97"/>
  <c r="N474" i="97"/>
  <c r="O474" i="97"/>
  <c r="H504" i="97"/>
  <c r="I504" i="97"/>
  <c r="J504" i="97"/>
  <c r="K504" i="97"/>
  <c r="L504" i="97"/>
  <c r="M504" i="97"/>
  <c r="N504" i="97"/>
  <c r="O504" i="97"/>
  <c r="E514" i="97"/>
  <c r="F514" i="97"/>
  <c r="G514" i="97"/>
  <c r="H514" i="97"/>
  <c r="I514" i="97"/>
  <c r="F519" i="97"/>
  <c r="G519" i="97"/>
  <c r="H519" i="97"/>
  <c r="I519" i="97"/>
  <c r="J519" i="97"/>
  <c r="K519" i="97"/>
  <c r="L519" i="97"/>
  <c r="M519" i="97"/>
  <c r="N519" i="97"/>
  <c r="O519" i="97"/>
  <c r="E522" i="97"/>
  <c r="E512" i="97" s="1"/>
  <c r="E524" i="97"/>
  <c r="F524" i="97"/>
  <c r="G524" i="97"/>
  <c r="H524" i="97"/>
  <c r="I524" i="97"/>
  <c r="J524" i="97"/>
  <c r="K524" i="97"/>
  <c r="L524" i="97"/>
  <c r="M524" i="97"/>
  <c r="N524" i="97"/>
  <c r="O524" i="97"/>
  <c r="E529" i="97"/>
  <c r="F529" i="97"/>
  <c r="G529" i="97"/>
  <c r="H529" i="97"/>
  <c r="J529" i="97"/>
  <c r="K529" i="97"/>
  <c r="L529" i="97"/>
  <c r="M529" i="97"/>
  <c r="N529" i="97"/>
  <c r="O529" i="97"/>
  <c r="I532" i="97"/>
  <c r="I512" i="97" s="1"/>
  <c r="E534" i="97"/>
  <c r="F534" i="97"/>
  <c r="G534" i="97"/>
  <c r="H534" i="97"/>
  <c r="I534" i="97"/>
  <c r="J534" i="97"/>
  <c r="K534" i="97"/>
  <c r="L534" i="97"/>
  <c r="M534" i="97"/>
  <c r="N534" i="97"/>
  <c r="O534" i="97"/>
  <c r="E539" i="97"/>
  <c r="F539" i="97"/>
  <c r="G539" i="97"/>
  <c r="H539" i="97"/>
  <c r="I539" i="97"/>
  <c r="J539" i="97"/>
  <c r="K539" i="97"/>
  <c r="L539" i="97"/>
  <c r="M539" i="97"/>
  <c r="N539" i="97"/>
  <c r="O539" i="97"/>
  <c r="F554" i="97"/>
  <c r="G554" i="97"/>
  <c r="H554" i="97"/>
  <c r="I554" i="97"/>
  <c r="J554" i="97"/>
  <c r="K554" i="97"/>
  <c r="L554" i="97"/>
  <c r="M554" i="97"/>
  <c r="N554" i="97"/>
  <c r="O554" i="97"/>
  <c r="E570" i="97"/>
  <c r="F570" i="97"/>
  <c r="G570" i="97"/>
  <c r="H570" i="97"/>
  <c r="I570" i="97"/>
  <c r="K570" i="97"/>
  <c r="K450" i="97" s="1"/>
  <c r="L570" i="97"/>
  <c r="M570" i="97"/>
  <c r="N570" i="97"/>
  <c r="O570" i="97"/>
  <c r="E571" i="97"/>
  <c r="F571" i="97"/>
  <c r="G571" i="97"/>
  <c r="H571" i="97"/>
  <c r="I571" i="97"/>
  <c r="K571" i="97"/>
  <c r="L571" i="97"/>
  <c r="M571" i="97"/>
  <c r="N571" i="97"/>
  <c r="O571" i="97"/>
  <c r="E572" i="97"/>
  <c r="F572" i="97"/>
  <c r="G572" i="97"/>
  <c r="H572" i="97"/>
  <c r="I572" i="97"/>
  <c r="K572" i="97"/>
  <c r="L572" i="97"/>
  <c r="M572" i="97"/>
  <c r="N572" i="97"/>
  <c r="O572" i="97"/>
  <c r="E573" i="97"/>
  <c r="F573" i="97"/>
  <c r="G573" i="97"/>
  <c r="H573" i="97"/>
  <c r="I573" i="97"/>
  <c r="K573" i="97"/>
  <c r="L573" i="97"/>
  <c r="M573" i="97"/>
  <c r="N573" i="97"/>
  <c r="O573" i="97"/>
  <c r="E574" i="97"/>
  <c r="F574" i="97"/>
  <c r="G574" i="97"/>
  <c r="H574" i="97"/>
  <c r="I574" i="97"/>
  <c r="J574" i="97"/>
  <c r="K574" i="97"/>
  <c r="L574" i="97"/>
  <c r="M574" i="97"/>
  <c r="N574" i="97"/>
  <c r="O574" i="97"/>
  <c r="E579" i="97"/>
  <c r="F579" i="97"/>
  <c r="G579" i="97"/>
  <c r="H579" i="97"/>
  <c r="I579" i="97"/>
  <c r="J579" i="97"/>
  <c r="K579" i="97"/>
  <c r="L579" i="97"/>
  <c r="M579" i="97"/>
  <c r="N579" i="97"/>
  <c r="O579" i="97"/>
  <c r="E585" i="97"/>
  <c r="F585" i="97"/>
  <c r="G585" i="97"/>
  <c r="H585" i="97"/>
  <c r="I585" i="97"/>
  <c r="E586" i="97"/>
  <c r="F586" i="97"/>
  <c r="G586" i="97"/>
  <c r="H586" i="97"/>
  <c r="I586" i="97"/>
  <c r="E587" i="97"/>
  <c r="F587" i="97"/>
  <c r="G587" i="97"/>
  <c r="H587" i="97"/>
  <c r="I587" i="97"/>
  <c r="E588" i="97"/>
  <c r="G588" i="97"/>
  <c r="H588" i="97"/>
  <c r="I588" i="97"/>
  <c r="E589" i="97"/>
  <c r="G589" i="97"/>
  <c r="H589" i="97"/>
  <c r="I589" i="97"/>
  <c r="J589" i="97"/>
  <c r="K589" i="97"/>
  <c r="L589" i="97"/>
  <c r="M589" i="97"/>
  <c r="N589" i="97"/>
  <c r="O589" i="97"/>
  <c r="F593" i="97"/>
  <c r="E594" i="97"/>
  <c r="F594" i="97"/>
  <c r="G594" i="97"/>
  <c r="H594" i="97"/>
  <c r="I594" i="97"/>
  <c r="J594" i="97"/>
  <c r="K594" i="97"/>
  <c r="L594" i="97"/>
  <c r="M594" i="97"/>
  <c r="N594" i="97"/>
  <c r="O594" i="97"/>
  <c r="E600" i="97"/>
  <c r="F600" i="97"/>
  <c r="G600" i="97"/>
  <c r="H600" i="97"/>
  <c r="I600" i="97"/>
  <c r="K600" i="97"/>
  <c r="L600" i="97"/>
  <c r="M600" i="97"/>
  <c r="N600" i="97"/>
  <c r="O600" i="97"/>
  <c r="E601" i="97"/>
  <c r="F601" i="97"/>
  <c r="G601" i="97"/>
  <c r="H601" i="97"/>
  <c r="I601" i="97"/>
  <c r="J601" i="97"/>
  <c r="K601" i="97"/>
  <c r="L601" i="97"/>
  <c r="M601" i="97"/>
  <c r="N601" i="97"/>
  <c r="O601" i="97"/>
  <c r="E602" i="97"/>
  <c r="F602" i="97"/>
  <c r="G602" i="97"/>
  <c r="H602" i="97"/>
  <c r="I602" i="97"/>
  <c r="J602" i="97"/>
  <c r="K602" i="97"/>
  <c r="L602" i="97"/>
  <c r="M602" i="97"/>
  <c r="N602" i="97"/>
  <c r="O602" i="97"/>
  <c r="E603" i="97"/>
  <c r="F603" i="97"/>
  <c r="G603" i="97"/>
  <c r="H603" i="97"/>
  <c r="I603" i="97"/>
  <c r="J603" i="97"/>
  <c r="K603" i="97"/>
  <c r="L603" i="97"/>
  <c r="M603" i="97"/>
  <c r="N603" i="97"/>
  <c r="O603" i="97"/>
  <c r="E604" i="97"/>
  <c r="F604" i="97"/>
  <c r="G604" i="97"/>
  <c r="H604" i="97"/>
  <c r="I604" i="97"/>
  <c r="J604" i="97"/>
  <c r="K604" i="97"/>
  <c r="L604" i="97"/>
  <c r="M604" i="97"/>
  <c r="N604" i="97"/>
  <c r="O604" i="97"/>
  <c r="E610" i="97"/>
  <c r="F610" i="97"/>
  <c r="G610" i="97"/>
  <c r="H610" i="97"/>
  <c r="I610" i="97"/>
  <c r="E611" i="97"/>
  <c r="F611" i="97"/>
  <c r="G611" i="97"/>
  <c r="H611" i="97"/>
  <c r="I611" i="97"/>
  <c r="E612" i="97"/>
  <c r="F612" i="97"/>
  <c r="G612" i="97"/>
  <c r="H612" i="97"/>
  <c r="I612" i="97"/>
  <c r="E613" i="97"/>
  <c r="G613" i="97"/>
  <c r="H613" i="97"/>
  <c r="I613" i="97"/>
  <c r="E614" i="97"/>
  <c r="G614" i="97"/>
  <c r="H614" i="97"/>
  <c r="I614" i="97"/>
  <c r="J614" i="97"/>
  <c r="K614" i="97"/>
  <c r="L614" i="97"/>
  <c r="M614" i="97"/>
  <c r="N614" i="97"/>
  <c r="O614" i="97"/>
  <c r="F618" i="97"/>
  <c r="E619" i="97"/>
  <c r="G619" i="97"/>
  <c r="H619" i="97"/>
  <c r="I619" i="97"/>
  <c r="J619" i="97"/>
  <c r="K619" i="97"/>
  <c r="L619" i="97"/>
  <c r="M619" i="97"/>
  <c r="N619" i="97"/>
  <c r="O619" i="97"/>
  <c r="F623" i="97"/>
  <c r="E624" i="97"/>
  <c r="F624" i="97"/>
  <c r="G624" i="97"/>
  <c r="H624" i="97"/>
  <c r="I624" i="97"/>
  <c r="J624" i="97"/>
  <c r="K624" i="97"/>
  <c r="L624" i="97"/>
  <c r="M624" i="97"/>
  <c r="N624" i="97"/>
  <c r="O624" i="97"/>
  <c r="E629" i="97"/>
  <c r="F629" i="97"/>
  <c r="G629" i="97"/>
  <c r="H629" i="97"/>
  <c r="I629" i="97"/>
  <c r="J629" i="97"/>
  <c r="K629" i="97"/>
  <c r="L629" i="97"/>
  <c r="M629" i="97"/>
  <c r="N629" i="97"/>
  <c r="O629" i="97"/>
  <c r="E634" i="97"/>
  <c r="F634" i="97"/>
  <c r="G634" i="97"/>
  <c r="H634" i="97"/>
  <c r="I634" i="97"/>
  <c r="J634" i="97"/>
  <c r="K634" i="97"/>
  <c r="L634" i="97"/>
  <c r="M634" i="97"/>
  <c r="N634" i="97"/>
  <c r="O634" i="97"/>
  <c r="E639" i="97"/>
  <c r="F639" i="97"/>
  <c r="G639" i="97"/>
  <c r="H639" i="97"/>
  <c r="I639" i="97"/>
  <c r="J639" i="97"/>
  <c r="K639" i="97"/>
  <c r="L639" i="97"/>
  <c r="M639" i="97"/>
  <c r="N639" i="97"/>
  <c r="O639" i="97"/>
  <c r="E644" i="97"/>
  <c r="F644" i="97"/>
  <c r="G644" i="97"/>
  <c r="H644" i="97"/>
  <c r="I644" i="97"/>
  <c r="J644" i="97"/>
  <c r="K644" i="97"/>
  <c r="L644" i="97"/>
  <c r="M644" i="97"/>
  <c r="N644" i="97"/>
  <c r="O644" i="97"/>
  <c r="E649" i="97"/>
  <c r="F649" i="97"/>
  <c r="G649" i="97"/>
  <c r="H649" i="97"/>
  <c r="I649" i="97"/>
  <c r="J649" i="97"/>
  <c r="K649" i="97"/>
  <c r="L649" i="97"/>
  <c r="M649" i="97"/>
  <c r="N649" i="97"/>
  <c r="O649" i="97"/>
  <c r="E654" i="97"/>
  <c r="F654" i="97"/>
  <c r="G654" i="97"/>
  <c r="H654" i="97"/>
  <c r="I654" i="97"/>
  <c r="J654" i="97"/>
  <c r="K654" i="97"/>
  <c r="L654" i="97"/>
  <c r="M654" i="97"/>
  <c r="N654" i="97"/>
  <c r="O654" i="97"/>
  <c r="E669" i="97"/>
  <c r="F669" i="97"/>
  <c r="G669" i="97"/>
  <c r="H669" i="97"/>
  <c r="I669" i="97"/>
  <c r="J669" i="97"/>
  <c r="K669" i="97"/>
  <c r="L669" i="97"/>
  <c r="M669" i="97"/>
  <c r="N669" i="97"/>
  <c r="O669" i="97"/>
  <c r="E674" i="97"/>
  <c r="F674" i="97"/>
  <c r="G674" i="97"/>
  <c r="H674" i="97"/>
  <c r="I674" i="97"/>
  <c r="J674" i="97"/>
  <c r="K674" i="97"/>
  <c r="L674" i="97"/>
  <c r="M674" i="97"/>
  <c r="N674" i="97"/>
  <c r="O674" i="97"/>
  <c r="E679" i="97"/>
  <c r="F679" i="97"/>
  <c r="G679" i="97"/>
  <c r="H679" i="97"/>
  <c r="I679" i="97"/>
  <c r="J679" i="97"/>
  <c r="K679" i="97"/>
  <c r="L679" i="97"/>
  <c r="M679" i="97"/>
  <c r="N679" i="97"/>
  <c r="O679" i="97"/>
  <c r="E684" i="97"/>
  <c r="F684" i="97"/>
  <c r="G684" i="97"/>
  <c r="H684" i="97"/>
  <c r="I684" i="97"/>
  <c r="J684" i="97"/>
  <c r="K684" i="97"/>
  <c r="L684" i="97"/>
  <c r="M684" i="97"/>
  <c r="N684" i="97"/>
  <c r="O684" i="97"/>
  <c r="E699" i="97"/>
  <c r="F699" i="97"/>
  <c r="G699" i="97"/>
  <c r="H699" i="97"/>
  <c r="I699" i="97"/>
  <c r="J699" i="97"/>
  <c r="K699" i="97"/>
  <c r="L699" i="97"/>
  <c r="M699" i="97"/>
  <c r="N699" i="97"/>
  <c r="O699" i="97"/>
  <c r="I710" i="97"/>
  <c r="D710" i="97" s="1"/>
  <c r="E711" i="97"/>
  <c r="F711" i="97"/>
  <c r="G711" i="97"/>
  <c r="H711" i="97"/>
  <c r="I711" i="97"/>
  <c r="E712" i="97"/>
  <c r="F712" i="97"/>
  <c r="G712" i="97"/>
  <c r="H712" i="97"/>
  <c r="I712" i="97"/>
  <c r="I713" i="97"/>
  <c r="D713" i="97" s="1"/>
  <c r="E714" i="97"/>
  <c r="F714" i="97"/>
  <c r="G714" i="97"/>
  <c r="H714" i="97"/>
  <c r="I714" i="97"/>
  <c r="J714" i="97"/>
  <c r="K714" i="97"/>
  <c r="L714" i="97"/>
  <c r="M714" i="97"/>
  <c r="N714" i="97"/>
  <c r="O714" i="97"/>
  <c r="E719" i="97"/>
  <c r="F719" i="97"/>
  <c r="G719" i="97"/>
  <c r="H719" i="97"/>
  <c r="I719" i="97"/>
  <c r="J719" i="97"/>
  <c r="K719" i="97"/>
  <c r="L719" i="97"/>
  <c r="M719" i="97"/>
  <c r="N719" i="97"/>
  <c r="O719" i="97"/>
  <c r="E724" i="97"/>
  <c r="F724" i="97"/>
  <c r="G724" i="97"/>
  <c r="H724" i="97"/>
  <c r="I724" i="97"/>
  <c r="J724" i="97"/>
  <c r="K724" i="97"/>
  <c r="L724" i="97"/>
  <c r="M724" i="97"/>
  <c r="N724" i="97"/>
  <c r="O724" i="97"/>
  <c r="E729" i="97"/>
  <c r="F729" i="97"/>
  <c r="G729" i="97"/>
  <c r="H729" i="97"/>
  <c r="I729" i="97"/>
  <c r="J729" i="97"/>
  <c r="E735" i="97"/>
  <c r="F735" i="97"/>
  <c r="G735" i="97"/>
  <c r="H735" i="97"/>
  <c r="I735" i="97"/>
  <c r="E736" i="97"/>
  <c r="F736" i="97"/>
  <c r="G736" i="97"/>
  <c r="H736" i="97"/>
  <c r="I736" i="97"/>
  <c r="F737" i="97"/>
  <c r="G737" i="97"/>
  <c r="H737" i="97"/>
  <c r="I737" i="97"/>
  <c r="E738" i="97"/>
  <c r="F738" i="97"/>
  <c r="G738" i="97"/>
  <c r="H738" i="97"/>
  <c r="I738" i="97"/>
  <c r="E739" i="97"/>
  <c r="F739" i="97"/>
  <c r="G739" i="97"/>
  <c r="H739" i="97"/>
  <c r="I739" i="97"/>
  <c r="J739" i="97"/>
  <c r="K739" i="97"/>
  <c r="L739" i="97"/>
  <c r="M739" i="97"/>
  <c r="N739" i="97"/>
  <c r="O739" i="97"/>
  <c r="E744" i="97"/>
  <c r="F744" i="97"/>
  <c r="G744" i="97"/>
  <c r="H744" i="97"/>
  <c r="I744" i="97"/>
  <c r="J744" i="97"/>
  <c r="K744" i="97"/>
  <c r="L744" i="97"/>
  <c r="M744" i="97"/>
  <c r="N744" i="97"/>
  <c r="O744" i="97"/>
  <c r="E749" i="97"/>
  <c r="F749" i="97"/>
  <c r="G749" i="97"/>
  <c r="H749" i="97"/>
  <c r="I749" i="97"/>
  <c r="J749" i="97"/>
  <c r="K749" i="97"/>
  <c r="L749" i="97"/>
  <c r="M749" i="97"/>
  <c r="N749" i="97"/>
  <c r="O749" i="97"/>
  <c r="E754" i="97"/>
  <c r="F754" i="97"/>
  <c r="G754" i="97"/>
  <c r="H754" i="97"/>
  <c r="I754" i="97"/>
  <c r="J754" i="97"/>
  <c r="K754" i="97"/>
  <c r="L754" i="97"/>
  <c r="M754" i="97"/>
  <c r="N754" i="97"/>
  <c r="O754" i="97"/>
  <c r="E759" i="97"/>
  <c r="F759" i="97"/>
  <c r="G759" i="97"/>
  <c r="H759" i="97"/>
  <c r="I759" i="97"/>
  <c r="J759" i="97"/>
  <c r="K759" i="97"/>
  <c r="L759" i="97"/>
  <c r="M759" i="97"/>
  <c r="N759" i="97"/>
  <c r="O759" i="97"/>
  <c r="E764" i="97"/>
  <c r="F764" i="97"/>
  <c r="G764" i="97"/>
  <c r="H764" i="97"/>
  <c r="I764" i="97"/>
  <c r="J764" i="97"/>
  <c r="K764" i="97"/>
  <c r="L764" i="97"/>
  <c r="M764" i="97"/>
  <c r="N764" i="97"/>
  <c r="O764" i="97"/>
  <c r="E769" i="97"/>
  <c r="F769" i="97"/>
  <c r="G769" i="97"/>
  <c r="H769" i="97"/>
  <c r="I769" i="97"/>
  <c r="J769" i="97"/>
  <c r="K769" i="97"/>
  <c r="L769" i="97"/>
  <c r="M769" i="97"/>
  <c r="N769" i="97"/>
  <c r="O769" i="97"/>
  <c r="E774" i="97"/>
  <c r="F774" i="97"/>
  <c r="G774" i="97"/>
  <c r="H774" i="97"/>
  <c r="I774" i="97"/>
  <c r="J774" i="97"/>
  <c r="K774" i="97"/>
  <c r="L774" i="97"/>
  <c r="M774" i="97"/>
  <c r="N774" i="97"/>
  <c r="O774" i="97"/>
  <c r="E779" i="97"/>
  <c r="F779" i="97"/>
  <c r="G779" i="97"/>
  <c r="H779" i="97"/>
  <c r="I779" i="97"/>
  <c r="J779" i="97"/>
  <c r="K779" i="97"/>
  <c r="L779" i="97"/>
  <c r="M779" i="97"/>
  <c r="N779" i="97"/>
  <c r="O779" i="97"/>
  <c r="N18" i="97" l="1"/>
  <c r="K414" i="97"/>
  <c r="N19" i="97"/>
  <c r="I341" i="97"/>
  <c r="I281" i="97" s="1"/>
  <c r="I276" i="97" s="1"/>
  <c r="I340" i="97"/>
  <c r="I280" i="97" s="1"/>
  <c r="I275" i="97" s="1"/>
  <c r="D779" i="97"/>
  <c r="D764" i="97"/>
  <c r="D744" i="97"/>
  <c r="D738" i="97"/>
  <c r="D737" i="97"/>
  <c r="D729" i="97"/>
  <c r="D711" i="97"/>
  <c r="D699" i="97"/>
  <c r="D669" i="97"/>
  <c r="D639" i="97"/>
  <c r="D612" i="97"/>
  <c r="D603" i="97"/>
  <c r="D600" i="97"/>
  <c r="F588" i="97"/>
  <c r="F584" i="97" s="1"/>
  <c r="D593" i="97"/>
  <c r="D586" i="97"/>
  <c r="D579" i="97"/>
  <c r="D571" i="97"/>
  <c r="D534" i="97"/>
  <c r="D469" i="97"/>
  <c r="D456" i="97"/>
  <c r="D444" i="97"/>
  <c r="D378" i="97"/>
  <c r="D318" i="97"/>
  <c r="D308" i="97"/>
  <c r="D298" i="97"/>
  <c r="D288" i="97"/>
  <c r="D263" i="97"/>
  <c r="D255" i="97"/>
  <c r="D208" i="97"/>
  <c r="D198" i="97"/>
  <c r="D188" i="97"/>
  <c r="D75" i="97"/>
  <c r="D736" i="97"/>
  <c r="D714" i="97"/>
  <c r="D674" i="97"/>
  <c r="D644" i="97"/>
  <c r="D624" i="97"/>
  <c r="F614" i="97"/>
  <c r="D614" i="97" s="1"/>
  <c r="D618" i="97"/>
  <c r="D611" i="97"/>
  <c r="D604" i="97"/>
  <c r="D585" i="97"/>
  <c r="D572" i="97"/>
  <c r="D539" i="97"/>
  <c r="I509" i="97"/>
  <c r="D532" i="97"/>
  <c r="D513" i="97"/>
  <c r="D511" i="97"/>
  <c r="D474" i="97"/>
  <c r="D459" i="97"/>
  <c r="D455" i="97"/>
  <c r="D429" i="97"/>
  <c r="D422" i="97"/>
  <c r="D256" i="97"/>
  <c r="D228" i="97"/>
  <c r="D769" i="97"/>
  <c r="D749" i="97"/>
  <c r="D774" i="97"/>
  <c r="D754" i="97"/>
  <c r="D735" i="97"/>
  <c r="D719" i="97"/>
  <c r="D679" i="97"/>
  <c r="D649" i="97"/>
  <c r="D629" i="97"/>
  <c r="F619" i="97"/>
  <c r="D619" i="97" s="1"/>
  <c r="D623" i="97"/>
  <c r="D610" i="97"/>
  <c r="D601" i="97"/>
  <c r="D573" i="97"/>
  <c r="D554" i="97"/>
  <c r="D524" i="97"/>
  <c r="D510" i="97"/>
  <c r="D504" i="97"/>
  <c r="D464" i="97"/>
  <c r="D458" i="97"/>
  <c r="D434" i="97"/>
  <c r="F423" i="97"/>
  <c r="D423" i="97" s="1"/>
  <c r="D428" i="97"/>
  <c r="D346" i="97"/>
  <c r="D323" i="97"/>
  <c r="D313" i="97"/>
  <c r="D303" i="97"/>
  <c r="D293" i="97"/>
  <c r="D268" i="97"/>
  <c r="D246" i="97"/>
  <c r="D213" i="97"/>
  <c r="D203" i="97"/>
  <c r="D193" i="97"/>
  <c r="F93" i="97"/>
  <c r="D93" i="97" s="1"/>
  <c r="D95" i="97"/>
  <c r="D759" i="97"/>
  <c r="D739" i="97"/>
  <c r="D724" i="97"/>
  <c r="D712" i="97"/>
  <c r="D684" i="97"/>
  <c r="D654" i="97"/>
  <c r="D634" i="97"/>
  <c r="D602" i="97"/>
  <c r="D594" i="97"/>
  <c r="D587" i="97"/>
  <c r="D574" i="97"/>
  <c r="D570" i="97"/>
  <c r="D522" i="97"/>
  <c r="D439" i="97"/>
  <c r="D420" i="97"/>
  <c r="D345" i="97"/>
  <c r="D248" i="97"/>
  <c r="D218" i="97"/>
  <c r="D74" i="97"/>
  <c r="D72" i="97"/>
  <c r="D22" i="97"/>
  <c r="D23" i="97"/>
  <c r="D254" i="97"/>
  <c r="E225" i="97"/>
  <c r="D235" i="97"/>
  <c r="D234" i="97"/>
  <c r="D25" i="97"/>
  <c r="E226" i="97"/>
  <c r="D226" i="97" s="1"/>
  <c r="D236" i="97"/>
  <c r="D24" i="97"/>
  <c r="D421" i="97"/>
  <c r="D237" i="97"/>
  <c r="D663" i="97"/>
  <c r="D661" i="97"/>
  <c r="D662" i="97"/>
  <c r="D660" i="97"/>
  <c r="O253" i="97"/>
  <c r="K253" i="97"/>
  <c r="O233" i="97"/>
  <c r="N253" i="97"/>
  <c r="K223" i="97"/>
  <c r="K233" i="97"/>
  <c r="N223" i="97"/>
  <c r="N233" i="97"/>
  <c r="M253" i="97"/>
  <c r="M223" i="97"/>
  <c r="M233" i="97"/>
  <c r="L253" i="97"/>
  <c r="L233" i="97"/>
  <c r="I368" i="97"/>
  <c r="D368" i="97" s="1"/>
  <c r="I353" i="97"/>
  <c r="D353" i="97" s="1"/>
  <c r="I358" i="97"/>
  <c r="D358" i="97" s="1"/>
  <c r="I348" i="97"/>
  <c r="D348" i="97" s="1"/>
  <c r="F589" i="97"/>
  <c r="D589" i="97" s="1"/>
  <c r="E519" i="97"/>
  <c r="D519" i="97" s="1"/>
  <c r="H709" i="97"/>
  <c r="M709" i="97"/>
  <c r="E709" i="97"/>
  <c r="L452" i="97"/>
  <c r="L416" i="97" s="1"/>
  <c r="H452" i="97"/>
  <c r="H416" i="97" s="1"/>
  <c r="L454" i="97"/>
  <c r="M609" i="97"/>
  <c r="I609" i="97"/>
  <c r="N599" i="97"/>
  <c r="L599" i="97"/>
  <c r="H599" i="97"/>
  <c r="N584" i="97"/>
  <c r="L569" i="97"/>
  <c r="H569" i="97"/>
  <c r="L451" i="97"/>
  <c r="L415" i="97" s="1"/>
  <c r="L450" i="97"/>
  <c r="L414" i="97" s="1"/>
  <c r="I363" i="97"/>
  <c r="D363" i="97" s="1"/>
  <c r="D73" i="97"/>
  <c r="M67" i="97"/>
  <c r="M16" i="97" s="1"/>
  <c r="I67" i="97"/>
  <c r="I16" i="97" s="1"/>
  <c r="E734" i="97"/>
  <c r="L609" i="97"/>
  <c r="H609" i="97"/>
  <c r="O599" i="97"/>
  <c r="K599" i="97"/>
  <c r="G599" i="97"/>
  <c r="M584" i="97"/>
  <c r="E584" i="97"/>
  <c r="K569" i="97"/>
  <c r="O509" i="97"/>
  <c r="N509" i="97"/>
  <c r="F509" i="97"/>
  <c r="L453" i="97"/>
  <c r="L417" i="97" s="1"/>
  <c r="H734" i="97"/>
  <c r="K709" i="97"/>
  <c r="G709" i="97"/>
  <c r="N709" i="97"/>
  <c r="F613" i="97"/>
  <c r="D613" i="97" s="1"/>
  <c r="O609" i="97"/>
  <c r="K609" i="97"/>
  <c r="G609" i="97"/>
  <c r="J599" i="97"/>
  <c r="F599" i="97"/>
  <c r="L584" i="97"/>
  <c r="H584" i="97"/>
  <c r="O569" i="97"/>
  <c r="G569" i="97"/>
  <c r="N569" i="97"/>
  <c r="J569" i="97"/>
  <c r="H509" i="97"/>
  <c r="I419" i="97"/>
  <c r="E253" i="97"/>
  <c r="O67" i="97"/>
  <c r="O16" i="97" s="1"/>
  <c r="K67" i="97"/>
  <c r="K16" i="97" s="1"/>
  <c r="G67" i="97"/>
  <c r="G16" i="97" s="1"/>
  <c r="O709" i="97"/>
  <c r="I734" i="97"/>
  <c r="F709" i="97"/>
  <c r="I709" i="97"/>
  <c r="N609" i="97"/>
  <c r="M599" i="97"/>
  <c r="I599" i="97"/>
  <c r="O584" i="97"/>
  <c r="K584" i="97"/>
  <c r="G584" i="97"/>
  <c r="M569" i="97"/>
  <c r="I569" i="97"/>
  <c r="E569" i="97"/>
  <c r="L509" i="97"/>
  <c r="H450" i="97"/>
  <c r="H414" i="97" s="1"/>
  <c r="H453" i="97"/>
  <c r="H417" i="97" s="1"/>
  <c r="N67" i="97"/>
  <c r="N16" i="97" s="1"/>
  <c r="J67" i="97"/>
  <c r="J16" i="97" s="1"/>
  <c r="F67" i="97"/>
  <c r="F16" i="97" s="1"/>
  <c r="L659" i="97"/>
  <c r="E338" i="97"/>
  <c r="G253" i="97"/>
  <c r="H233" i="97"/>
  <c r="O70" i="97"/>
  <c r="O19" i="97" s="1"/>
  <c r="K70" i="97"/>
  <c r="K19" i="97" s="1"/>
  <c r="G70" i="97"/>
  <c r="G19" i="97" s="1"/>
  <c r="J69" i="97"/>
  <c r="J18" i="97" s="1"/>
  <c r="F69" i="97"/>
  <c r="F18" i="97" s="1"/>
  <c r="M68" i="97"/>
  <c r="M17" i="97" s="1"/>
  <c r="I68" i="97"/>
  <c r="H338" i="97"/>
  <c r="H223" i="97"/>
  <c r="J70" i="97"/>
  <c r="J19" i="97" s="1"/>
  <c r="F70" i="97"/>
  <c r="M69" i="97"/>
  <c r="M18" i="97" s="1"/>
  <c r="I69" i="97"/>
  <c r="L664" i="97"/>
  <c r="G338" i="97"/>
  <c r="I253" i="97"/>
  <c r="E153" i="97"/>
  <c r="D153" i="97" s="1"/>
  <c r="M70" i="97"/>
  <c r="M19" i="97" s="1"/>
  <c r="I70" i="97"/>
  <c r="I19" i="97" s="1"/>
  <c r="O68" i="97"/>
  <c r="O17" i="97" s="1"/>
  <c r="K68" i="97"/>
  <c r="K17" i="97" s="1"/>
  <c r="G68" i="97"/>
  <c r="L21" i="97"/>
  <c r="H21" i="97"/>
  <c r="H664" i="97"/>
  <c r="L70" i="97"/>
  <c r="L19" i="97" s="1"/>
  <c r="H70" i="97"/>
  <c r="H19" i="97" s="1"/>
  <c r="O69" i="97"/>
  <c r="O18" i="97" s="1"/>
  <c r="K69" i="97"/>
  <c r="K18" i="97" s="1"/>
  <c r="G69" i="97"/>
  <c r="G18" i="97" s="1"/>
  <c r="N68" i="97"/>
  <c r="N17" i="97" s="1"/>
  <c r="J68" i="97"/>
  <c r="J17" i="97" s="1"/>
  <c r="F68" i="97"/>
  <c r="F17" i="97" s="1"/>
  <c r="O21" i="97"/>
  <c r="K21" i="97"/>
  <c r="G21" i="97"/>
  <c r="J709" i="97"/>
  <c r="J609" i="97"/>
  <c r="J584" i="97"/>
  <c r="J509" i="97"/>
  <c r="J253" i="97"/>
  <c r="J338" i="97"/>
  <c r="J21" i="97"/>
  <c r="H659" i="97"/>
  <c r="M659" i="97"/>
  <c r="I659" i="97"/>
  <c r="O453" i="97"/>
  <c r="O417" i="97" s="1"/>
  <c r="K453" i="97"/>
  <c r="K417" i="97" s="1"/>
  <c r="G453" i="97"/>
  <c r="G417" i="97" s="1"/>
  <c r="H253" i="97"/>
  <c r="G225" i="97"/>
  <c r="G223" i="97" s="1"/>
  <c r="G233" i="97"/>
  <c r="F734" i="97"/>
  <c r="L709" i="97"/>
  <c r="O450" i="97"/>
  <c r="O414" i="97" s="1"/>
  <c r="G450" i="97"/>
  <c r="G414" i="97" s="1"/>
  <c r="O659" i="97"/>
  <c r="K659" i="97"/>
  <c r="G659" i="97"/>
  <c r="O451" i="97"/>
  <c r="O415" i="97" s="1"/>
  <c r="K451" i="97"/>
  <c r="K415" i="97" s="1"/>
  <c r="G451" i="97"/>
  <c r="G415" i="97" s="1"/>
  <c r="G734" i="97"/>
  <c r="N659" i="97"/>
  <c r="J659" i="97"/>
  <c r="F659" i="97"/>
  <c r="K509" i="97"/>
  <c r="G509" i="97"/>
  <c r="K452" i="97"/>
  <c r="K416" i="97" s="1"/>
  <c r="G452" i="97"/>
  <c r="G416" i="97" s="1"/>
  <c r="E419" i="97"/>
  <c r="M419" i="97"/>
  <c r="O664" i="97"/>
  <c r="K664" i="97"/>
  <c r="G664" i="97"/>
  <c r="E609" i="97"/>
  <c r="E599" i="97"/>
  <c r="F569" i="97"/>
  <c r="N453" i="97"/>
  <c r="N417" i="97" s="1"/>
  <c r="J453" i="97"/>
  <c r="J417" i="97" s="1"/>
  <c r="F453" i="97"/>
  <c r="N452" i="97"/>
  <c r="N416" i="97" s="1"/>
  <c r="J452" i="97"/>
  <c r="J416" i="97" s="1"/>
  <c r="F452" i="97"/>
  <c r="F416" i="97" s="1"/>
  <c r="N451" i="97"/>
  <c r="N415" i="97" s="1"/>
  <c r="J451" i="97"/>
  <c r="J415" i="97" s="1"/>
  <c r="F451" i="97"/>
  <c r="F415" i="97" s="1"/>
  <c r="N450" i="97"/>
  <c r="N414" i="97" s="1"/>
  <c r="J450" i="97"/>
  <c r="J414" i="97" s="1"/>
  <c r="F450" i="97"/>
  <c r="F414" i="97" s="1"/>
  <c r="H454" i="97"/>
  <c r="N664" i="97"/>
  <c r="J664" i="97"/>
  <c r="F664" i="97"/>
  <c r="I584" i="97"/>
  <c r="M509" i="97"/>
  <c r="M453" i="97"/>
  <c r="M417" i="97" s="1"/>
  <c r="I453" i="97"/>
  <c r="I417" i="97" s="1"/>
  <c r="E453" i="97"/>
  <c r="M452" i="97"/>
  <c r="M416" i="97" s="1"/>
  <c r="M451" i="97"/>
  <c r="M415" i="97" s="1"/>
  <c r="I451" i="97"/>
  <c r="I415" i="97" s="1"/>
  <c r="E451" i="97"/>
  <c r="M450" i="97"/>
  <c r="M414" i="97" s="1"/>
  <c r="I450" i="97"/>
  <c r="E450" i="97"/>
  <c r="H451" i="97"/>
  <c r="G283" i="97"/>
  <c r="M664" i="97"/>
  <c r="I664" i="97"/>
  <c r="I529" i="97"/>
  <c r="D529" i="97" s="1"/>
  <c r="F338" i="97"/>
  <c r="K273" i="97"/>
  <c r="M454" i="97"/>
  <c r="I454" i="97"/>
  <c r="F424" i="97"/>
  <c r="D424" i="97" s="1"/>
  <c r="N419" i="97"/>
  <c r="J419" i="97"/>
  <c r="I343" i="97"/>
  <c r="D343" i="97" s="1"/>
  <c r="F257" i="97"/>
  <c r="D257" i="97" s="1"/>
  <c r="F258" i="97"/>
  <c r="D258" i="97" s="1"/>
  <c r="E243" i="97"/>
  <c r="D243" i="97" s="1"/>
  <c r="K454" i="97"/>
  <c r="G454" i="97"/>
  <c r="L419" i="97"/>
  <c r="H419" i="97"/>
  <c r="N454" i="97"/>
  <c r="J454" i="97"/>
  <c r="F454" i="97"/>
  <c r="O419" i="97"/>
  <c r="K419" i="97"/>
  <c r="G419" i="97"/>
  <c r="N21" i="97"/>
  <c r="H283" i="97"/>
  <c r="L69" i="97"/>
  <c r="L18" i="97" s="1"/>
  <c r="H69" i="97"/>
  <c r="H18" i="97" s="1"/>
  <c r="F71" i="97"/>
  <c r="J283" i="97"/>
  <c r="F283" i="97"/>
  <c r="J223" i="97"/>
  <c r="F223" i="97"/>
  <c r="J233" i="97"/>
  <c r="F233" i="97"/>
  <c r="L67" i="97"/>
  <c r="L16" i="97" s="1"/>
  <c r="H67" i="97"/>
  <c r="H16" i="97" s="1"/>
  <c r="N71" i="97"/>
  <c r="F21" i="97"/>
  <c r="I283" i="97"/>
  <c r="E283" i="97"/>
  <c r="I223" i="97"/>
  <c r="I233" i="97"/>
  <c r="E233" i="97"/>
  <c r="L68" i="97"/>
  <c r="L17" i="97" s="1"/>
  <c r="H68" i="97"/>
  <c r="H17" i="97" s="1"/>
  <c r="J71" i="97"/>
  <c r="O71" i="97"/>
  <c r="K71" i="97"/>
  <c r="G71" i="97"/>
  <c r="M71" i="97"/>
  <c r="I71" i="97"/>
  <c r="E71" i="97"/>
  <c r="E70" i="97"/>
  <c r="E69" i="97"/>
  <c r="E68" i="97"/>
  <c r="E67" i="97"/>
  <c r="M21" i="97"/>
  <c r="I21" i="97"/>
  <c r="E21" i="97"/>
  <c r="L71" i="97"/>
  <c r="H71" i="97"/>
  <c r="D514" i="97" l="1"/>
  <c r="D512" i="97"/>
  <c r="F419" i="97"/>
  <c r="D419" i="97" s="1"/>
  <c r="E452" i="97"/>
  <c r="E449" i="97" s="1"/>
  <c r="I452" i="97"/>
  <c r="I416" i="97" s="1"/>
  <c r="E509" i="97"/>
  <c r="D509" i="97" s="1"/>
  <c r="D599" i="97"/>
  <c r="F609" i="97"/>
  <c r="D609" i="97" s="1"/>
  <c r="D588" i="97"/>
  <c r="L12" i="97"/>
  <c r="N66" i="97"/>
  <c r="F417" i="97"/>
  <c r="F413" i="97" s="1"/>
  <c r="D67" i="97"/>
  <c r="D453" i="97"/>
  <c r="K12" i="97"/>
  <c r="M12" i="97"/>
  <c r="D584" i="97"/>
  <c r="L13" i="97"/>
  <c r="E16" i="97"/>
  <c r="N11" i="97"/>
  <c r="D71" i="97"/>
  <c r="D21" i="97"/>
  <c r="D451" i="97"/>
  <c r="D340" i="97"/>
  <c r="N12" i="97"/>
  <c r="E414" i="97"/>
  <c r="D450" i="97"/>
  <c r="D569" i="97"/>
  <c r="D734" i="97"/>
  <c r="D341" i="97"/>
  <c r="F19" i="97"/>
  <c r="E17" i="97"/>
  <c r="G17" i="97"/>
  <c r="G11" i="97" s="1"/>
  <c r="L223" i="97"/>
  <c r="D283" i="97"/>
  <c r="D225" i="97"/>
  <c r="D68" i="97"/>
  <c r="D69" i="97"/>
  <c r="D233" i="97"/>
  <c r="D70" i="97"/>
  <c r="E223" i="97"/>
  <c r="E18" i="97"/>
  <c r="E19" i="97"/>
  <c r="D224" i="97"/>
  <c r="D227" i="97"/>
  <c r="D709" i="97"/>
  <c r="D659" i="97"/>
  <c r="D664" i="97"/>
  <c r="O273" i="97"/>
  <c r="K66" i="97"/>
  <c r="H449" i="97"/>
  <c r="M11" i="97"/>
  <c r="J11" i="97"/>
  <c r="K13" i="97"/>
  <c r="L273" i="97"/>
  <c r="O223" i="97"/>
  <c r="H273" i="97"/>
  <c r="M273" i="97"/>
  <c r="N10" i="97"/>
  <c r="N273" i="97"/>
  <c r="G66" i="97"/>
  <c r="M66" i="97"/>
  <c r="L449" i="97"/>
  <c r="O11" i="97"/>
  <c r="F11" i="97"/>
  <c r="J12" i="97"/>
  <c r="E273" i="97"/>
  <c r="J66" i="97"/>
  <c r="F66" i="97"/>
  <c r="O66" i="97"/>
  <c r="F10" i="97"/>
  <c r="G273" i="97"/>
  <c r="G12" i="97"/>
  <c r="I66" i="97"/>
  <c r="F12" i="97"/>
  <c r="F273" i="97"/>
  <c r="J449" i="97"/>
  <c r="J13" i="97"/>
  <c r="M10" i="97"/>
  <c r="M413" i="97"/>
  <c r="M13" i="97"/>
  <c r="O10" i="97"/>
  <c r="H415" i="97"/>
  <c r="H10" i="97"/>
  <c r="G449" i="97"/>
  <c r="I414" i="97"/>
  <c r="E66" i="97"/>
  <c r="J273" i="97"/>
  <c r="E238" i="97"/>
  <c r="D238" i="97" s="1"/>
  <c r="I338" i="97"/>
  <c r="D338" i="97" s="1"/>
  <c r="J10" i="97"/>
  <c r="J413" i="97"/>
  <c r="M449" i="97"/>
  <c r="G10" i="97"/>
  <c r="G413" i="97"/>
  <c r="O13" i="97"/>
  <c r="N449" i="97"/>
  <c r="H13" i="97"/>
  <c r="K449" i="97"/>
  <c r="H66" i="97"/>
  <c r="F253" i="97"/>
  <c r="D253" i="97" s="1"/>
  <c r="N413" i="97"/>
  <c r="H12" i="97"/>
  <c r="K10" i="97"/>
  <c r="K413" i="97"/>
  <c r="N13" i="97"/>
  <c r="E415" i="97"/>
  <c r="L66" i="97"/>
  <c r="I13" i="97"/>
  <c r="E417" i="97"/>
  <c r="G13" i="97"/>
  <c r="F449" i="97"/>
  <c r="D415" i="97" l="1"/>
  <c r="D417" i="97"/>
  <c r="E416" i="97"/>
  <c r="E413" i="97" s="1"/>
  <c r="D19" i="97"/>
  <c r="I449" i="97"/>
  <c r="F13" i="97"/>
  <c r="F9" i="97" s="1"/>
  <c r="E10" i="97"/>
  <c r="D414" i="97"/>
  <c r="D16" i="97"/>
  <c r="D280" i="97"/>
  <c r="D275" i="97"/>
  <c r="D281" i="97"/>
  <c r="I278" i="97"/>
  <c r="D278" i="97" s="1"/>
  <c r="L10" i="97"/>
  <c r="D66" i="97"/>
  <c r="D223" i="97"/>
  <c r="L15" i="97"/>
  <c r="J15" i="97"/>
  <c r="K15" i="97"/>
  <c r="O15" i="97"/>
  <c r="H15" i="97"/>
  <c r="M15" i="97"/>
  <c r="N15" i="97"/>
  <c r="L11" i="97"/>
  <c r="H11" i="97"/>
  <c r="H9" i="97" s="1"/>
  <c r="L413" i="97"/>
  <c r="G15" i="97"/>
  <c r="K11" i="97"/>
  <c r="K9" i="97" s="1"/>
  <c r="F15" i="97"/>
  <c r="G9" i="97"/>
  <c r="E13" i="97"/>
  <c r="E15" i="97"/>
  <c r="J9" i="97"/>
  <c r="E11" i="97"/>
  <c r="N9" i="97"/>
  <c r="H413" i="97"/>
  <c r="I10" i="97"/>
  <c r="I413" i="97"/>
  <c r="M9" i="97"/>
  <c r="E12" i="97" l="1"/>
  <c r="E9" i="97" s="1"/>
  <c r="D13" i="97"/>
  <c r="L9" i="97"/>
  <c r="I18" i="97"/>
  <c r="D18" i="97" s="1"/>
  <c r="D276" i="97"/>
  <c r="I17" i="97"/>
  <c r="D17" i="97" s="1"/>
  <c r="I273" i="97"/>
  <c r="D273" i="97" s="1"/>
  <c r="D10" i="97"/>
  <c r="I12" i="97" l="1"/>
  <c r="I11" i="97"/>
  <c r="I15" i="97"/>
  <c r="D15" i="97" l="1"/>
  <c r="I9" i="97"/>
  <c r="D11" i="97"/>
  <c r="D502" i="97"/>
  <c r="D499" i="97"/>
  <c r="O452" i="97"/>
  <c r="O416" i="97" s="1"/>
  <c r="D452" i="97" l="1"/>
  <c r="O449" i="97"/>
  <c r="D449" i="97" s="1"/>
  <c r="D457" i="97"/>
  <c r="O454" i="97"/>
  <c r="D454" i="97" s="1"/>
  <c r="O413" i="97" l="1"/>
  <c r="D413" i="97" s="1"/>
  <c r="O12" i="97"/>
  <c r="D416" i="97"/>
  <c r="O9" i="97" l="1"/>
  <c r="D12" i="97"/>
  <c r="D9" i="97" l="1"/>
</calcChain>
</file>

<file path=xl/comments1.xml><?xml version="1.0" encoding="utf-8"?>
<comments xmlns="http://schemas.openxmlformats.org/spreadsheetml/2006/main">
  <authors>
    <author>Волкова И.А.</author>
  </authors>
  <commentList>
    <comment ref="I345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3000-обл
8974,3-фед</t>
        </r>
      </text>
    </comment>
    <comment ref="I350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3000-обл
9856,5-фед</t>
        </r>
      </text>
    </comment>
    <comment ref="I355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3000-обл
10693,6-фед</t>
        </r>
      </text>
    </comment>
    <comment ref="I360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3000-обл
10693,6-фед</t>
        </r>
      </text>
    </comment>
    <comment ref="I365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3000-обл
10693,6-фед</t>
        </r>
      </text>
    </comment>
    <comment ref="I370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3000-обл
10693,5-фед</t>
        </r>
      </text>
    </comment>
    <comment ref="I380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3000-обл
12458,3-фед
</t>
        </r>
      </text>
    </comment>
    <comment ref="I475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977</t>
        </r>
      </text>
    </comment>
    <comment ref="I476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298004,9-обл
12388,3-фед</t>
        </r>
      </text>
    </comment>
    <comment ref="I477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126504-мун
5258,8-фед</t>
        </r>
      </text>
    </comment>
    <comment ref="I506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139319,7-обл
13627,1-фед</t>
        </r>
      </text>
    </comment>
    <comment ref="I507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59141,9-мун
5784,7-фед</t>
        </r>
      </text>
    </comment>
    <comment ref="I670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977</t>
        </r>
      </text>
    </comment>
    <comment ref="I671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
10000-обл
16104,7-фед</t>
        </r>
      </text>
    </comment>
    <comment ref="I672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6836,5-фед</t>
        </r>
      </text>
    </comment>
    <comment ref="I675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977</t>
        </r>
      </text>
    </comment>
    <comment ref="I676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26015,4-фед
10000-обл</t>
        </r>
      </text>
    </comment>
    <comment ref="I681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10000-обл
19821,2-фед</t>
        </r>
      </text>
    </comment>
    <comment ref="I682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8414,1-фед</t>
        </r>
      </text>
    </comment>
    <comment ref="I686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139319,7-обл
13627,1-фед</t>
        </r>
      </text>
    </comment>
    <comment ref="I687" authorId="0">
      <text>
        <r>
          <rPr>
            <b/>
            <sz val="9"/>
            <color indexed="81"/>
            <rFont val="Tahoma"/>
            <family val="2"/>
            <charset val="204"/>
          </rPr>
          <t>Волкова И.А.:</t>
        </r>
        <r>
          <rPr>
            <sz val="9"/>
            <color indexed="81"/>
            <rFont val="Tahoma"/>
            <family val="2"/>
            <charset val="204"/>
          </rPr>
          <t xml:space="preserve">
59141,9-мун
5784,7-фед</t>
        </r>
      </text>
    </comment>
  </commentList>
</comments>
</file>

<file path=xl/sharedStrings.xml><?xml version="1.0" encoding="utf-8"?>
<sst xmlns="http://schemas.openxmlformats.org/spreadsheetml/2006/main" count="1107" uniqueCount="326">
  <si>
    <t>в том числе:</t>
  </si>
  <si>
    <t>Статус</t>
  </si>
  <si>
    <t>федеральный бюджет</t>
  </si>
  <si>
    <t>областной бюджет</t>
  </si>
  <si>
    <t>всего, в том числе:</t>
  </si>
  <si>
    <t>Источники ресурсного обеспечения</t>
  </si>
  <si>
    <t xml:space="preserve">федеральный бюджет 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</si>
  <si>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</si>
  <si>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</si>
  <si>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</si>
  <si>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2014 год</t>
  </si>
  <si>
    <t>2015 год</t>
  </si>
  <si>
    <t>2016 год</t>
  </si>
  <si>
    <t>2017 год</t>
  </si>
  <si>
    <t>2018 год</t>
  </si>
  <si>
    <t>2019 год</t>
  </si>
  <si>
    <t>2020 год</t>
  </si>
  <si>
    <t>Всего</t>
  </si>
  <si>
    <t>Достижение новых качественных образовательных результатов выпускниками образовательных организаций городского округа город Воронеж</t>
  </si>
  <si>
    <t>бюджет городского округа город Воронеж</t>
  </si>
  <si>
    <t>Развитие системы оценки качества образования в городском округе город Воронеж на основе профессиональной и общественной экспертизы, самооценки образовательных организаций как средства обеспечения качественных и доступных образовательных услуг в соответствии  с потребностями населения</t>
  </si>
  <si>
    <t>Выполнение требований санитарных и строительных норм, пожарной безопасности и иных требований к инфраструктуре образовательных организаций с учетом современных условий технологической среды образования, образовательного процесса и управления образованием</t>
  </si>
  <si>
    <t xml:space="preserve">Оптимизация системы финансирования образовательных организаций для обеспечения достойного уровня жизни занятых в ней работников и привлечения новых высококвалифицированных кадров и молодых специалистов </t>
  </si>
  <si>
    <t>Осуществление финансирования муниципальных организаций дополнительного образования детей городского округа  на выполнение ими муниципального задания по оказанию услуги по предоставлению дополнительного образования по дополнительным образовательным программам</t>
  </si>
  <si>
    <t>МКДОУ «Детский сад № 158», ул. Электросигнальная, 18</t>
  </si>
  <si>
    <t xml:space="preserve">Строительство и реконструкция муниципальных объектов дошкольного образования </t>
  </si>
  <si>
    <t xml:space="preserve">Реконструкция помещений под размещение НДОУ </t>
  </si>
  <si>
    <t xml:space="preserve">Финансовое обеспечение на выполнение муниципального задания дошкольными образовательными организациями </t>
  </si>
  <si>
    <t>Осуществление финансирования муниципальных дошкольных образовательных организаций городского округа  на выполнение ими муниципального задания по оказанию услуги по предоставлению общедоступного и бесплатного дошкольного образования по основным общеобразовательным программам дошкольного образования</t>
  </si>
  <si>
    <t>Подпрограмма 1 муниципальной программы городского округа город Воронеж</t>
  </si>
  <si>
    <t>Строительство и реконструкция объектов дошкольного образования</t>
  </si>
  <si>
    <t>Подпрограмма 2 муниципальной программы городского округа город Воронеж</t>
  </si>
  <si>
    <t>2.3</t>
  </si>
  <si>
    <t>Подпрограмма 3  муниципальной программы городского округа город Воронеж</t>
  </si>
  <si>
    <t>Основное мероприятие 1</t>
  </si>
  <si>
    <t>Дотация на питание родителям (законным представителям) обучающихся в общеобразовательных учреждениях, расположенных на территории городского округа город Воронеж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</si>
  <si>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</si>
  <si>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Обеспечение учащихся общеобразовательных учреждений молочной продукцией</t>
  </si>
  <si>
    <t>Ежемесячное вознаграждение за классное руководство</t>
  </si>
  <si>
    <t>Основное мероприятие 2</t>
  </si>
  <si>
    <t>Выплаты приемной семье на содержание подопечных детей</t>
  </si>
  <si>
    <t>Обеспечение выплат вознаграждения, причитающегося приемному родителю</t>
  </si>
  <si>
    <t>Выплаты семьям опекунов на содержание подопечных детей</t>
  </si>
  <si>
    <t>Выплата единовременного пособия при передаче ребенка на воспитание в семью</t>
  </si>
  <si>
    <t>Организация и проведение  мероприятий по профилактике социального сиротства</t>
  </si>
  <si>
    <t>Содержание муниципальных учреждений, оплата товаров и услуг из средств областного бюджета</t>
  </si>
  <si>
    <t>Строительство школы на 500 учащихся в микрорайоне Репное (завершение строительства)</t>
  </si>
  <si>
    <t>Развитие образования</t>
  </si>
  <si>
    <t>всего</t>
  </si>
  <si>
    <t>Создание условий для отдыха детей городского округа город Воронеж</t>
  </si>
  <si>
    <t>Детский сад на 220 мест по ул. Ростовской, 58/6</t>
  </si>
  <si>
    <t>Детский сад на 140 мест по ул. Хользунова,  38А</t>
  </si>
  <si>
    <t>Детский сад на 140 мест по ул. Сельская, 2c</t>
  </si>
  <si>
    <t>Детский сад на 80 мест по ул. 45 Стрелковой  дивизии, 226 б</t>
  </si>
  <si>
    <t xml:space="preserve">Встроенно-пристроенный детский сад на 100 мест по ул. 9 Января, 241/9 </t>
  </si>
  <si>
    <t>Детский сад на 160 мест по ул. Острогожская, 168  п</t>
  </si>
  <si>
    <t>Детский сад на 150 мест по переулку Газовый, д.15 В</t>
  </si>
  <si>
    <t>Формирование новой технологической среды в муниципальной системе образования (обеспечение поставки современного оборудования (учебно-лабораторного, учебно – производственного и др.), мебели, учебных и учебно-наглядных пособий, совершенствование системы организации питания учащихся, обеспечение широкого использования информационно-коммуникационных технологий в образовательном процессе и управлении образованием, подключение учреждений дополнительного образования детей  к высокоскоростному доступу в сеть Интернет)</t>
  </si>
  <si>
    <t>Организация отдыха детей в каникулярное время,  временного трудоустройства в период летних школьных каникул старшеклассников в возрасте от 14 до 18 лет</t>
  </si>
  <si>
    <t>Строительство спортивного зала с теплым переходом к зданию МБОУ гимназия им. академика Н.Г. Басова при ВГУ г. Воронеж (завершение строительства)</t>
  </si>
  <si>
    <t xml:space="preserve">Наименование муниципальной программы, подпрограммы,  основного мероприятия </t>
  </si>
  <si>
    <t>Выплата единовременного пособия при всех формах устройства детей, лишенных родительского попечения,  в семью</t>
  </si>
  <si>
    <t>Выплата единовременного пособия при устройстве в семью ребенка-инвалида, достигшего возраста 10 лет, а также одновременной передаче на воспитание в семью ребенка с его братьями (сестрами)</t>
  </si>
  <si>
    <t>Организация и проведение городских мероприятий по социализации, адаптации и интеграции в общество детей-сирот и детей, оставшихся без попечения родителей</t>
  </si>
  <si>
    <t>Вовлечение    молодежи     в     социальную     практику</t>
  </si>
  <si>
    <t xml:space="preserve">Строительство общеобразовательной школы на 33 класса в квартале ВГУ  на Московском проспекте г. Воронежа (завершение строительства);  </t>
  </si>
  <si>
    <t xml:space="preserve">Детский сад на 220 мест (с котельной)             по Олимпийскому бульвару, 4/5                                                        </t>
  </si>
  <si>
    <t>Детский сад № 13 на 60 мест  (с котельной)     по ул. Ольминского, 28</t>
  </si>
  <si>
    <t>Строительство детских садов  строительными  организациями с последующим их приобретением в муниципальную собственность:</t>
  </si>
  <si>
    <t>Обеспечение высокого качества услуг дошкольного образования, развитие вариативных форм и оказание мер поддержки негосударственному сектору дошкольного образования</t>
  </si>
  <si>
    <t>Возврат бывшего детского сада № 38 (ул. Студенческая, 33) к первоначальному использованию, присоединение объекта  в качестве дополнительного здания МБДОУ «Детский сад общеразвивающего вида № 17»</t>
  </si>
  <si>
    <t>Детский сад на 220 мест по ул. Ростовская, 69а, в городском округе город Воронеж (завершение строительства)</t>
  </si>
  <si>
    <t>Детский сад на 220 мест по ул. Минская в г. Воронеже (завершение строительства)</t>
  </si>
  <si>
    <t>Проведение муниципального конкурса «Воспитатель года»</t>
  </si>
  <si>
    <t>Доплата к пенсии неработающим пенсионерам,  имеющим почетное звание «Заслуженный учитель Российской Федерации»</t>
  </si>
  <si>
    <t>Оранизация и проведение городских мероприятий по пропаганде различных форм семейного устройства детей-сирот и детей, оставшихся без попечения родителей (городская акция «Я ищу тебя, мама!»)</t>
  </si>
  <si>
    <r>
      <t xml:space="preserve">Комплексное освоение в целях жилищного строительства микрорайона по ул. Ильюшина, 13 в г. Воронеже. Детский сад на 250 мест (позиция 29) </t>
    </r>
    <r>
      <rPr>
        <i/>
        <sz val="11"/>
        <color indexed="10"/>
        <rFont val="Times New Roman"/>
        <family val="1"/>
        <charset val="204"/>
      </rPr>
      <t/>
    </r>
  </si>
  <si>
    <t>Строительство общеобразовательной школы на 1224 места по ул. Шишкова 140б в г. Воронеж</t>
  </si>
  <si>
    <t xml:space="preserve">Детский сад на 150 мест по Московскому проспекту, 142е
</t>
  </si>
  <si>
    <t xml:space="preserve">Комплексная жилая застройка по ул. Шишкова, 140б, в г. Воронеже. Детский сад на 220 мест
</t>
  </si>
  <si>
    <t>Гражданское образование и патриотическое воспитание молодежи, содействие формированию культурно-нравственных ценностей. Развитие инфраструктуры военно-патриотического воспитания и подготовка к службе в рядах Вооруженных Сил Российской Федерации</t>
  </si>
  <si>
    <r>
      <t xml:space="preserve">Строительство объекта «Комплексная  жилая застройка микрорайона АI по ул. Острогожская р.п. Шилово г.Воронежа. Общеобразовательная школа на 1224 мест» </t>
    </r>
    <r>
      <rPr>
        <i/>
        <sz val="11"/>
        <color indexed="10"/>
        <rFont val="Times New Roman"/>
        <family val="1"/>
        <charset val="204"/>
      </rPr>
      <t/>
    </r>
  </si>
  <si>
    <t>Развитие общего и дополнительного образования</t>
  </si>
  <si>
    <t>Социализация детей-сирот и детей, нуждающихся в особой защите государства</t>
  </si>
  <si>
    <t xml:space="preserve">Осуществление финансирования муниципальных казенных учреждений бухгалтерско-расчетных центров на ведение  централизованного бухгалтерского учета в сфере образования </t>
  </si>
  <si>
    <t>Ресурсное обеспечение и прогнозная (справочная) оценка расходов федерального, областного и бюджета городского округа город Воронеж, внебюджетных источников на реализацию муниципальной программы городского округа город Воронеж «Развитие образования» в разрезе мероприятий подпрограмм и основных мероприятий</t>
  </si>
  <si>
    <t>Открытие дополнительной группы в  МБДОУ «Детский сад общеразвивающего вида № 116»</t>
  </si>
  <si>
    <t>Обеспечение деятельности муниципального казенного учреждения городского округа город Воронеж «Центр молодежных проектов и программ»</t>
  </si>
  <si>
    <t>Осуществление финансирования муниципальных образовательных организаций межшкольных учебных комбинатов городского округа  на выполнение ими муниципального задания по оказанию услуги по предоставлению основного общего, среднего образования в части изучения образовательной дисциплины «Технология»</t>
  </si>
  <si>
    <t>Осуществление финансирования муниципальных организаций общего образования городского округа  на выполнение ими муниципального задания по оказанию услуги по предоставлению общедоступного и бесплатного начального общего, основного общего, среднего  общего образования по основным общеобразовательным программам</t>
  </si>
  <si>
    <t>Строительство  общеобразовательных организаций</t>
  </si>
  <si>
    <t xml:space="preserve">Строительство пристроек к существующим образовательным организациям
</t>
  </si>
  <si>
    <t>1.1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</si>
  <si>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</si>
  <si>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</si>
  <si>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</si>
  <si>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</si>
  <si>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</si>
  <si>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</si>
  <si>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</si>
  <si>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</si>
  <si>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1.2</t>
  </si>
  <si>
    <t>1.2.1</t>
  </si>
  <si>
    <t>1.2.1.1</t>
  </si>
  <si>
    <t>1.2.1.2</t>
  </si>
  <si>
    <t>1.2.1.3</t>
  </si>
  <si>
    <t>1.2.1.4</t>
  </si>
  <si>
    <t>1.2.1.5</t>
  </si>
  <si>
    <t>1.2.1.6</t>
  </si>
  <si>
    <t>1.2.1.7</t>
  </si>
  <si>
    <t>1.2.2</t>
  </si>
  <si>
    <t>1.3</t>
  </si>
  <si>
    <t>1.3.1</t>
  </si>
  <si>
    <t>1.3.2</t>
  </si>
  <si>
    <t>1.3.2.1</t>
  </si>
  <si>
    <t>1.4</t>
  </si>
  <si>
    <t>1.4.1</t>
  </si>
  <si>
    <t>1.5</t>
  </si>
  <si>
    <t>1.5.1</t>
  </si>
  <si>
    <t>1.5.2</t>
  </si>
  <si>
    <t>1.6</t>
  </si>
  <si>
    <t>2.1</t>
  </si>
  <si>
    <t>2.1.1</t>
  </si>
  <si>
    <t>2.1.2</t>
  </si>
  <si>
    <t>2.1.3</t>
  </si>
  <si>
    <t>2.2</t>
  </si>
  <si>
    <t>2.2.1</t>
  </si>
  <si>
    <t>2.3.1</t>
  </si>
  <si>
    <t>2.3.1.1</t>
  </si>
  <si>
    <t>2.3.1.2</t>
  </si>
  <si>
    <t>2.3.1.3</t>
  </si>
  <si>
    <t>2.3.2</t>
  </si>
  <si>
    <t>2.3.3</t>
  </si>
  <si>
    <t>2.3.4</t>
  </si>
  <si>
    <t>2.4</t>
  </si>
  <si>
    <t>2.4.1</t>
  </si>
  <si>
    <t>2.5</t>
  </si>
  <si>
    <t>2.5.1</t>
  </si>
  <si>
    <t>2.6</t>
  </si>
  <si>
    <t>3.1</t>
  </si>
  <si>
    <t>3.2</t>
  </si>
  <si>
    <t>3.3</t>
  </si>
  <si>
    <t>2.7</t>
  </si>
  <si>
    <t>2.8</t>
  </si>
  <si>
    <t>2.9</t>
  </si>
  <si>
    <t>Проведение капитального ремонта и ремонта, обеспечивающего стабильное функционирование дошкольных образовательных учреждений</t>
  </si>
  <si>
    <t>2.3.1.4</t>
  </si>
  <si>
    <t>Проведение капитального ремонта и ремонтных работ для обеспечения функционирования и  подготовки  к новому учебному году общеобразовательных учреждений и учреждений дополнительного образования</t>
  </si>
  <si>
    <t>Иные межбюджетные трасферты в областной бюджет Воронежской области на софинансирование строительства объектов образования</t>
  </si>
  <si>
    <t>2.3.5</t>
  </si>
  <si>
    <t>1.2.4</t>
  </si>
  <si>
    <t>Возврат бывших помещений МБДОУ «Детский сад общеразвивающего вида №34», расположенных по адресу: ул. Писателя Маршака,12 (заняты МБУДО ДШИ № 2),  к первоначальному использованию</t>
  </si>
  <si>
    <t>Капитальный ремонт здания МБДОУ  «Детский сад общеразвивающего вида  №  48»,  ул. Домостроителей, 67</t>
  </si>
  <si>
    <t>Открытие дополнительной группы в  МБДОУ «ЦРР-детский сад № 53»</t>
  </si>
  <si>
    <t>Реконструкция  МБДОУ «ЦРР – детский сад № 138» г. Воронеж</t>
  </si>
  <si>
    <t>Создание в детских садах, вводимых в эксплуатацию по возврату к первоначальному использованию, и открываемых дополнительных группах действующих МБДОУ материально-технической базы, соответствующей требованиям пожарной безопасности и санитарному законодательству, в том числе:</t>
  </si>
  <si>
    <t>Организация государственной итоговой аттестации выпускников 9-х  и  11-х (12-х) классов</t>
  </si>
  <si>
    <t xml:space="preserve">  Стимулирование мотивации непрерывного профессионального развития,  творческой активности педагогов, создание условий для выявления и обмена лучшими практиками  посредством участия в городских и региональных педагогических мероприятиях и конкурсах</t>
  </si>
  <si>
    <t>Возврат  бывшего детского сада  № 10 (ул. Минская, 13)  к первоначальному использованию, присоединение объекта в качестве дополнительного здания к МБДОУ «Детский сад № 43»</t>
  </si>
  <si>
    <t>Встроенный детский сад на 100 мест по ул. Краснознаменная,57/2, пом.1/1</t>
  </si>
  <si>
    <t xml:space="preserve"> Комплексная жилая застройка в микрорайоне АI по ул.Острогожская,р.п. Шилово 
г. Воронежа. Детский сад на 220 мест</t>
  </si>
  <si>
    <t>1.2.5</t>
  </si>
  <si>
    <t xml:space="preserve"> Детский сад на 220 мест город Воронеж, массив  Олимпийский, д. 15</t>
  </si>
  <si>
    <t>Пристройка к МБОУ СОШ № 84 в г. Воронеже по ул. Тепличная, 20б</t>
  </si>
  <si>
    <t>Пристройка к МБОУ СОШ № 46 по ул. Дм.Горина, 61 (Подгорное), г.Воронеж (включая ПИР)</t>
  </si>
  <si>
    <t>Строительство пристройки к функционирующему детскому саду МБДОУ «Детский сад № 69», г. Воронеж, ул. Попова, д. 2 (включая ПИР)</t>
  </si>
  <si>
    <t>Строительство пристройки к функционирующему детскому саду МБДОУ «Детский сад общеразвивающего вида № 185», г. Воронеж, ул. 45 Стрелковой Дивизии, д. 281(включая ПИР)</t>
  </si>
  <si>
    <t>Строительство пристройки к функционирующему детскому саду МБДОУ «Центр развития ребенка-детский сад № 73», г. Воронеж, ул. Ульяновская, д. 31 (включая ПИР)</t>
  </si>
  <si>
    <t>Строительство пристройки к функционирующему детскому саду МБДОУ «Детский сад общеразвивающего вида № 142», г. Воронеж, ул. Глинки, д. 11 (включая ПИР)</t>
  </si>
  <si>
    <t>Строительство пристройки  к функционирующему детскому саду МБДОУ «Детский сад  № 119», г. Воронеж, ул. Тепличная, д. 18 (включая ПИР)</t>
  </si>
  <si>
    <t>г. Воронеж. Средняя школа на 1101 место по ул. Ф.Тютчева, 6 (включая ПИР)</t>
  </si>
  <si>
    <t>Общеобразовательная школа на 1101 место по адресу: г. Воронеж, жилой массив Олимпийский, 14 (включая ПИР)</t>
  </si>
  <si>
    <t>Комплексное освоение в целях жилищного строительства микрорайона по ул. Ильюшина, 13 в г. Воронеже. Общеобразовательная школа на 1224 места (поз.59) (включая ПИР)</t>
  </si>
  <si>
    <t>Пристройка к МБОУ лицей № 4 по ул. Генерала Лизюкова, 87 (включая ПИР)</t>
  </si>
  <si>
    <t>Пристройка к МБОУ СОШ № 77 по пер. Звездный, 2 (Масловка) (включая ПИР)</t>
  </si>
  <si>
    <t>Строительство пристройки к функционирующему детскому саду МБДОУ «Центр развития ребенка-детский сад  № 138»,г. Воронеж, ул.Лизюкова, 41 (включая ПИР)</t>
  </si>
  <si>
    <t>2021 год</t>
  </si>
  <si>
    <t>2022 год</t>
  </si>
  <si>
    <t>2023 год</t>
  </si>
  <si>
    <t>2024 год</t>
  </si>
  <si>
    <t>1.7</t>
  </si>
  <si>
    <t>1.7.1</t>
  </si>
  <si>
    <t>1.7.1.1</t>
  </si>
  <si>
    <t>1.7.1.2</t>
  </si>
  <si>
    <r>
      <t xml:space="preserve">Проведение закупок немонтируемого технологическго оборудования  </t>
    </r>
    <r>
      <rPr>
        <i/>
        <sz val="11"/>
        <color indexed="10"/>
        <rFont val="Times New Roman"/>
        <family val="1"/>
        <charset val="204"/>
      </rPr>
      <t/>
    </r>
  </si>
  <si>
    <t>1.2.3</t>
  </si>
  <si>
    <t>1.2.3.1</t>
  </si>
  <si>
    <t>1.2.3.2</t>
  </si>
  <si>
    <t>1.2.3.3</t>
  </si>
  <si>
    <t>1.2.3.4</t>
  </si>
  <si>
    <t>1.2.3.5</t>
  </si>
  <si>
    <t>1.2.3.6</t>
  </si>
  <si>
    <t>1.2.3.7</t>
  </si>
  <si>
    <t>1.2.3.8</t>
  </si>
  <si>
    <t>1.2.3.9</t>
  </si>
  <si>
    <t>1.2.3.10</t>
  </si>
  <si>
    <t xml:space="preserve">Проведение закупок немонтируемого технологическго оборудования </t>
  </si>
  <si>
    <t>2.3.3.1</t>
  </si>
  <si>
    <t>2.3.3.2</t>
  </si>
  <si>
    <t>2.3.3.3</t>
  </si>
  <si>
    <t>2.3.3.4</t>
  </si>
  <si>
    <t>2.3.3.5</t>
  </si>
  <si>
    <t>2.3.3.6</t>
  </si>
  <si>
    <t>2.3.3.7</t>
  </si>
  <si>
    <t>Мероприятия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</si>
  <si>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Строительство и реконструкция объектов общего и дополнительного образования</t>
  </si>
  <si>
    <t>2.3.4.1</t>
  </si>
  <si>
    <t>Детский спортивно-образовательный центр, приспособленный из объекта незавершенного строительства «Многоэтажный жилой дом со встроенными нежилыми помещениями и подземной автостоянкой по адресу: Воронежская область, г. Воронеж, Ленинский проспект, 201» *</t>
  </si>
  <si>
    <t>2.4.2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</si>
  <si>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</si>
  <si>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</si>
  <si>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</si>
  <si>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</si>
  <si>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</si>
  <si>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</si>
  <si>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</si>
  <si>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</si>
  <si>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2.8.1</t>
  </si>
  <si>
    <t>2.8.2</t>
  </si>
  <si>
    <t>2.8.1.1</t>
  </si>
  <si>
    <t>2.8.1.2</t>
  </si>
  <si>
    <t>2.8.1.3</t>
  </si>
  <si>
    <t>2.8.1.4</t>
  </si>
  <si>
    <t>Строительство детского сада на 120 мест по ул. Лызлова в мкр. Масловка, г.о.г. Воронеж</t>
  </si>
  <si>
    <t>Строительство школы на 1224 места по ул.Ленинградская</t>
  </si>
  <si>
    <t xml:space="preserve"> Детский сад на 300 мест по ул. Артамонова в г. Воронеж</t>
  </si>
  <si>
    <t>2.3.3.8</t>
  </si>
  <si>
    <t>1.7.1.1.1</t>
  </si>
  <si>
    <t>1.7.1.1.2</t>
  </si>
  <si>
    <t>1.7.1.1.3</t>
  </si>
  <si>
    <t>1.7.1.1.4</t>
  </si>
  <si>
    <t>1.7.1.1.5</t>
  </si>
  <si>
    <t>1.7.1.1.6</t>
  </si>
  <si>
    <t>1.7.1.1.7</t>
  </si>
  <si>
    <t>1.7.1.1.8</t>
  </si>
  <si>
    <t>1.7.1.1.9</t>
  </si>
  <si>
    <t>1.7.1.1.10</t>
  </si>
  <si>
    <t>1.7.1.2.1</t>
  </si>
  <si>
    <t>1.7.1.2.2</t>
  </si>
  <si>
    <t>1.7.1.2.3</t>
  </si>
  <si>
    <t>1.7.1.2.4</t>
  </si>
  <si>
    <t>1.7.1.2.5</t>
  </si>
  <si>
    <t>1.7.1.2.6</t>
  </si>
  <si>
    <t xml:space="preserve">Муниципальная составляющая регионального проекта «Содействие занятости женщин – создание условий  
дошкольного  образования для детей в возрасте до трёх лет»
</t>
  </si>
  <si>
    <t xml:space="preserve">Обеспечение деятельности МКУ «Центр развития образования и молодежных проектов» </t>
  </si>
  <si>
    <t xml:space="preserve"> Реализация мероприятий муниципальных составляющих региональных проектов</t>
  </si>
  <si>
    <t>1.7.2</t>
  </si>
  <si>
    <t>1.7.2.1</t>
  </si>
  <si>
    <t>1.2.1.8</t>
  </si>
  <si>
    <t>1.2.1.9</t>
  </si>
  <si>
    <t>1.2.1.10</t>
  </si>
  <si>
    <t>1.2.1.11</t>
  </si>
  <si>
    <t>1.2.1.12</t>
  </si>
  <si>
    <t>2.3.1.5</t>
  </si>
  <si>
    <t>2.3.1.6</t>
  </si>
  <si>
    <t>2.3.1.7</t>
  </si>
  <si>
    <t>2.3.1.8</t>
  </si>
  <si>
    <t>2.3.1.9</t>
  </si>
  <si>
    <t>Общеобразовательная школа на 1101 место по ул. Домостроителей, 30а</t>
  </si>
  <si>
    <t>Вовлечение молодежи в социальную практику и обеспечение поддержки творческой активности молодежи.</t>
  </si>
  <si>
    <t>Муниципальная составляющая регионального проекта «Жилье»</t>
  </si>
  <si>
    <t>Строительство школы на 1101 место по ул. А. Овсеенко в ЖК «Каштановый»</t>
  </si>
  <si>
    <t xml:space="preserve">Муниципальная составляющая регионального проекта «Цифровая образовательная среда»
</t>
  </si>
  <si>
    <t>Модернизация материально-технической базы муниципальных дошкольных образовательных учреждений, приобретение услуг, работ для целей капитальных вложений</t>
  </si>
  <si>
    <t>Приведение материально-технической базы функционирующих и вновь построенных муниципальных дошкольных образовательных организаций  в соответствие требованиям ФГОС ДО, приобретение услуг, работ для целей капитальных вложений</t>
  </si>
  <si>
    <t>Строительство образовательных организаций  строительными  организациями с последующим их приобретением в муниципальную собственность</t>
  </si>
  <si>
    <t>Финансовое обеспечение на выполнение муниципального задания организациями начального общего, основного общего, среднего общего образования, организациями дополнительного образования  и межшкольными учебными комбинатами, а также  финансирование организаций, осуществляющих ведение централизованного бухгалтерского учета, и обеспечение деятельности МКУ ЦРОИМП</t>
  </si>
  <si>
    <t>Строительство детского сада  пер. Лиственный на 120 мест</t>
  </si>
  <si>
    <t>Строительство детского сада на 150 мест мкр "Тенистый"</t>
  </si>
  <si>
    <t>1.2.1.13</t>
  </si>
  <si>
    <t>1.2.1.14</t>
  </si>
  <si>
    <t>Строительство детского сада ул. Крымская - ул. Пирогова на 140 мест</t>
  </si>
  <si>
    <t>1.2.1.15</t>
  </si>
  <si>
    <t>Строительство детского сада ул. Ленинградская на 220 мест</t>
  </si>
  <si>
    <t>2.3.3.9</t>
  </si>
  <si>
    <t>Пристройка к МБОУ лицей № 3</t>
  </si>
  <si>
    <t>* - окончательная стоимость объекта будет определена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02.10.2013  № 567, после ввода объекта в эксплуатацию</t>
  </si>
  <si>
    <t xml:space="preserve"> Строительство пристройки к МБОУ СОШ  № 54 в городском округе город Воронеж</t>
  </si>
  <si>
    <t>Пристройка к МБОУ СОШ № 95 по ул.  В. Невского</t>
  </si>
  <si>
    <t>Детский дошкольный образовательный центр на 600 мест на Московском проспекте в г. Воронеж (включая ПИР)</t>
  </si>
  <si>
    <t xml:space="preserve">Строительство  детского сада на 300 мест в мкр.Шилово г.о.г. Воронеж (включая ПИР) </t>
  </si>
  <si>
    <t>Строительство детского сада на 280 мест в мкр. Репное городского округа город Воронеж (включая ПИР)</t>
  </si>
  <si>
    <t>Детский сад на 150 мест в гмкр. «Подклетное», ул. Красочная, 1 в г. Воронеже (включая ПИР)</t>
  </si>
  <si>
    <t>Детский сад на 150 мест в мкр. «Малышево» г. Воронежа (включая ПИР)</t>
  </si>
  <si>
    <t>Детский сад на 280 мест по ул. Артамонова в г. Воронеже (включая ПИР)</t>
  </si>
  <si>
    <t xml:space="preserve">Детский сад  на 220 мест по ул. Дмитрия Горина, 63 в г. Воронеж (включая ПИР)
</t>
  </si>
  <si>
    <t>Детский сад на 280 мест в мкр. «Боровое»  г. Воронежа (включая ПИР)</t>
  </si>
  <si>
    <t>Детский сад  на 310 мест по ул. Шишкова в г. Воронеже (включая ПИР)</t>
  </si>
  <si>
    <t>Образовательный центр на 2860 мест на Московском проспекте, г. Воронеж (включая ПИР)</t>
  </si>
  <si>
    <t>Образовательная школа на 1224 места по ул. Артамонова в г. Воронеж (включая ПИР)</t>
  </si>
  <si>
    <t>1.2.3.11</t>
  </si>
  <si>
    <t xml:space="preserve">                                            к муниципальной программе</t>
  </si>
  <si>
    <t xml:space="preserve">                                              Приложение №3 </t>
  </si>
  <si>
    <t>Общеобразовательная школа ЖК «Задонье»  «Гринпарк» 1224 места</t>
  </si>
  <si>
    <t xml:space="preserve">Руководитель управления образования и молодежной политики                                                                                                                             </t>
  </si>
  <si>
    <t>Л.А. Кулакова</t>
  </si>
  <si>
    <t>Реконструкция МБОУ СОШ № 45 по ул. 9-е Января</t>
  </si>
  <si>
    <t>Развитие дошкольного образования</t>
  </si>
  <si>
    <t>Строительство пристройки к  МБОУ гимназия «УВК № 1»    структурное подразделение  детский сад, г. Воронеж, ул. Беговая, д. 164 (включая ПИР)</t>
  </si>
  <si>
    <t>Строительство пристройки к функционирующему детскому саду МБДОУ «Детский сад  комбинированного вида №167», г. Воронеж, ул. Теплоэнергетиков,д.21 (включая ПИР)</t>
  </si>
  <si>
    <t xml:space="preserve">Встроенно-пристроенный детский сад на 140 мест по адресу: Российская Федерация, городской округ город Воронеж, город Воронеж, улица 9 Января, дом 233/45, помещение 1/1
</t>
  </si>
  <si>
    <t>Встроенно-пристроенный детский сад на 100 мест по адресу: Российская Федерация, Воронежская область, городской округ город Воронеж, город Воронеж, улица 9 Января, дом 68, корпус 4, помещение 1/1</t>
  </si>
  <si>
    <t>Встроенно-пристроенный детский сад на 200 мест по адресу: Российская Федерация, Воронежская область, городской округ город Воронеж, город Воронеж, улица 45 стрелковой дивизии, дом 259/4, помещение 1/1</t>
  </si>
  <si>
    <t xml:space="preserve">Детский сад на 280 мест по адресу: Российская Федерация, Воронежская обл, городской округ город Воронеж, Воронеж г, Козо-Полянского ул., 7 д.  </t>
  </si>
  <si>
    <t>Мероприятия по созданию дополнительных мест для детей в возрасте от 2 месяцев до 3 лет в образовательных организациях, осуществлющих образовательную деятельность по образовательным программам дошкольного образования (строительство)</t>
  </si>
  <si>
    <t>1.7.1.3</t>
  </si>
  <si>
    <t>Мероприятия по созданию дополнительных мест для детей в возрасте от 2 месяцев до 3 лет в образовательных организациях, осуществлющих образовательную деятельность по образовательным программам дошкольного образования (выкуп)</t>
  </si>
  <si>
    <t>1.7.1.3.1</t>
  </si>
  <si>
    <t>1.7.1.3.2</t>
  </si>
  <si>
    <t>1.7.1.3.3</t>
  </si>
  <si>
    <t>1.7.1.3.4</t>
  </si>
  <si>
    <t>2.8.3</t>
  </si>
  <si>
    <t xml:space="preserve">Муниципальная составляющая регионального проекта «Современная школа»
</t>
  </si>
  <si>
    <t>2.8.2.1</t>
  </si>
  <si>
    <t>2.8.4</t>
  </si>
  <si>
    <t xml:space="preserve">Муниципальная составляющая регионального проекта «Успех каждого ребенка»
</t>
  </si>
  <si>
    <t>1.7.3</t>
  </si>
  <si>
    <t>Муниципальная составляющая регионального проекта «Поддержка семей, имеющих детей»</t>
  </si>
  <si>
    <t>Проведение капитального ремонта и ремонтных работ для обеспечения функционирования и  подготовки  к новому учебному году, выполнение требований санитарных и строительных норм, пожарной безопасности и иных требований к инфраструктуре общеобразовательных учреждений и учреждений дополнительного образования</t>
  </si>
  <si>
    <t>Строительство детского сада на 280 мест в мкр "Отрожка"</t>
  </si>
  <si>
    <t>Общеобразовательная школа на 1600 учащихся ул. Остужева,52</t>
  </si>
  <si>
    <t>2.3.3.10</t>
  </si>
  <si>
    <t>2.3.3.11</t>
  </si>
  <si>
    <t>Пристройка к МБОУ СОШ № 84 со школьным стадионом</t>
  </si>
  <si>
    <t>Пристройка к МБОУ «Лицей «МОК № 2» (ул. Шендрикова, 7)</t>
  </si>
  <si>
    <t>Строительство детского сада на 280 мест по ул. Остужева,52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</si>
</sst>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00"/>
  </numFmts>
  <fonts count="18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indexed="10"/>
      <name val="Times New Roman"/>
      <family val="1"/>
      <charset val="204"/>
    </font>
    <font>
      <sz val="8"/>
      <name val="Arial Cyr"/>
      <charset val="204"/>
    </font>
    <font>
      <sz val="2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2" fillId="0" borderId="0"/>
    <xf numFmtId="0" fontId="13" fillId="0" borderId="0"/>
    <xf numFmtId="0" fontId="3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Border="1" applyAlignment="1">
      <alignment horizontal="left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4" fontId="16" fillId="0" borderId="0" xfId="0" applyNumberFormat="1" applyFont="1" applyFill="1" applyAlignment="1">
      <alignment horizontal="center" vertical="center" wrapText="1"/>
    </xf>
    <xf numFmtId="4" fontId="17" fillId="2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17" fillId="0" borderId="0" xfId="0" applyNumberFormat="1" applyFont="1" applyFill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horizontal="center" vertical="top" wrapText="1"/>
    </xf>
    <xf numFmtId="49" fontId="5" fillId="2" borderId="3" xfId="0" applyNumberFormat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top" wrapText="1"/>
    </xf>
    <xf numFmtId="49" fontId="5" fillId="2" borderId="4" xfId="2" applyNumberFormat="1" applyFont="1" applyFill="1" applyBorder="1" applyAlignment="1">
      <alignment horizontal="center" vertical="top" wrapText="1"/>
    </xf>
    <xf numFmtId="49" fontId="5" fillId="2" borderId="3" xfId="2" applyNumberFormat="1" applyFont="1" applyFill="1" applyBorder="1" applyAlignment="1">
      <alignment horizontal="center" vertical="top" wrapText="1"/>
    </xf>
    <xf numFmtId="49" fontId="5" fillId="2" borderId="2" xfId="2" applyNumberFormat="1" applyFont="1" applyFill="1" applyBorder="1" applyAlignment="1">
      <alignment horizontal="center" vertical="center" wrapText="1"/>
    </xf>
    <xf numFmtId="49" fontId="5" fillId="2" borderId="4" xfId="2" applyNumberFormat="1" applyFont="1" applyFill="1" applyBorder="1" applyAlignment="1">
      <alignment horizontal="center" vertical="center" wrapText="1"/>
    </xf>
    <xf numFmtId="49" fontId="5" fillId="2" borderId="3" xfId="2" applyNumberFormat="1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center" vertical="center" wrapText="1"/>
    </xf>
  </cellXfs>
  <cellStyles count="6">
    <cellStyle name="Excel Built-in Normal" xfId="1"/>
    <cellStyle name="Обычный" xfId="0" builtinId="0"/>
    <cellStyle name="Обычный 2" xfId="2"/>
    <cellStyle name="Обычный 2 2" xfId="3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1349375</xdr:colOff>
      <xdr:row>733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17</xdr:row>
      <xdr:rowOff>277091</xdr:rowOff>
    </xdr:from>
    <xdr:ext cx="184731" cy="264560"/>
    <xdr:sp macro="" textlink="">
      <xdr:nvSpPr>
        <xdr:cNvPr id="3" name="TextBox 2"/>
        <xdr:cNvSpPr txBox="1"/>
      </xdr:nvSpPr>
      <xdr:spPr>
        <a:xfrm>
          <a:off x="15586075" y="6804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</xdr:row>
      <xdr:rowOff>3464</xdr:rowOff>
    </xdr:from>
    <xdr:ext cx="184731" cy="264560"/>
    <xdr:sp macro="" textlink="">
      <xdr:nvSpPr>
        <xdr:cNvPr id="4" name="TextBox 3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33</xdr:row>
      <xdr:rowOff>4330</xdr:rowOff>
    </xdr:from>
    <xdr:ext cx="184731" cy="264560"/>
    <xdr:sp macro="" textlink="">
      <xdr:nvSpPr>
        <xdr:cNvPr id="5" name="TextBox 4"/>
        <xdr:cNvSpPr txBox="1"/>
      </xdr:nvSpPr>
      <xdr:spPr>
        <a:xfrm>
          <a:off x="15586075" y="113327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38</xdr:row>
      <xdr:rowOff>571500</xdr:rowOff>
    </xdr:from>
    <xdr:ext cx="184731" cy="264560"/>
    <xdr:sp macro="" textlink="">
      <xdr:nvSpPr>
        <xdr:cNvPr id="6" name="TextBox 5"/>
        <xdr:cNvSpPr txBox="1"/>
      </xdr:nvSpPr>
      <xdr:spPr>
        <a:xfrm>
          <a:off x="15586075" y="1356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45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15586075" y="155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155860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</xdr:row>
      <xdr:rowOff>181841</xdr:rowOff>
    </xdr:from>
    <xdr:ext cx="184731" cy="264560"/>
    <xdr:sp macro="" textlink="">
      <xdr:nvSpPr>
        <xdr:cNvPr id="9" name="TextBox 8"/>
        <xdr:cNvSpPr txBox="1"/>
      </xdr:nvSpPr>
      <xdr:spPr>
        <a:xfrm>
          <a:off x="15586075" y="173141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55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15586075" y="1869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</xdr:row>
      <xdr:rowOff>4330</xdr:rowOff>
    </xdr:from>
    <xdr:ext cx="184731" cy="264560"/>
    <xdr:sp macro="" textlink="">
      <xdr:nvSpPr>
        <xdr:cNvPr id="11" name="TextBox 10"/>
        <xdr:cNvSpPr txBox="1"/>
      </xdr:nvSpPr>
      <xdr:spPr>
        <a:xfrm>
          <a:off x="15586075" y="236898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79</xdr:row>
      <xdr:rowOff>4618</xdr:rowOff>
    </xdr:from>
    <xdr:ext cx="184731" cy="264560"/>
    <xdr:sp macro="" textlink="">
      <xdr:nvSpPr>
        <xdr:cNvPr id="12" name="TextBox 11"/>
        <xdr:cNvSpPr txBox="1"/>
      </xdr:nvSpPr>
      <xdr:spPr>
        <a:xfrm>
          <a:off x="15586075" y="270429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87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87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15586075" y="3147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341</xdr:row>
      <xdr:rowOff>294409</xdr:rowOff>
    </xdr:from>
    <xdr:ext cx="184731" cy="264560"/>
    <xdr:sp macro="" textlink="">
      <xdr:nvSpPr>
        <xdr:cNvPr id="15" name="TextBox 14"/>
        <xdr:cNvSpPr txBox="1"/>
      </xdr:nvSpPr>
      <xdr:spPr>
        <a:xfrm>
          <a:off x="15586075" y="332255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347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15586075" y="3713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348</xdr:row>
      <xdr:rowOff>1732</xdr:rowOff>
    </xdr:from>
    <xdr:ext cx="184731" cy="264560"/>
    <xdr:sp macro="" textlink="">
      <xdr:nvSpPr>
        <xdr:cNvPr id="17" name="TextBox 16"/>
        <xdr:cNvSpPr txBox="1"/>
      </xdr:nvSpPr>
      <xdr:spPr>
        <a:xfrm>
          <a:off x="15586075" y="374032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92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15586075" y="387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157</xdr:row>
      <xdr:rowOff>198293</xdr:rowOff>
    </xdr:from>
    <xdr:ext cx="184731" cy="264560"/>
    <xdr:sp macro="" textlink="">
      <xdr:nvSpPr>
        <xdr:cNvPr id="19" name="TextBox 18"/>
        <xdr:cNvSpPr txBox="1"/>
      </xdr:nvSpPr>
      <xdr:spPr>
        <a:xfrm>
          <a:off x="15586075" y="727025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167</xdr:row>
      <xdr:rowOff>181841</xdr:rowOff>
    </xdr:from>
    <xdr:ext cx="184731" cy="264560"/>
    <xdr:sp macro="" textlink="">
      <xdr:nvSpPr>
        <xdr:cNvPr id="20" name="TextBox 19"/>
        <xdr:cNvSpPr txBox="1"/>
      </xdr:nvSpPr>
      <xdr:spPr>
        <a:xfrm>
          <a:off x="15586075" y="76305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177</xdr:row>
      <xdr:rowOff>261505</xdr:rowOff>
    </xdr:from>
    <xdr:ext cx="184731" cy="264560"/>
    <xdr:sp macro="" textlink="">
      <xdr:nvSpPr>
        <xdr:cNvPr id="21" name="TextBox 20"/>
        <xdr:cNvSpPr txBox="1"/>
      </xdr:nvSpPr>
      <xdr:spPr>
        <a:xfrm>
          <a:off x="15586075" y="79585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183</xdr:row>
      <xdr:rowOff>385</xdr:rowOff>
    </xdr:from>
    <xdr:ext cx="184731" cy="264560"/>
    <xdr:sp macro="" textlink="">
      <xdr:nvSpPr>
        <xdr:cNvPr id="22" name="TextBox 21"/>
        <xdr:cNvSpPr txBox="1"/>
      </xdr:nvSpPr>
      <xdr:spPr>
        <a:xfrm>
          <a:off x="15586075" y="811279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192</xdr:row>
      <xdr:rowOff>199159</xdr:rowOff>
    </xdr:from>
    <xdr:ext cx="184731" cy="264560"/>
    <xdr:sp macro="" textlink="">
      <xdr:nvSpPr>
        <xdr:cNvPr id="23" name="TextBox 22"/>
        <xdr:cNvSpPr txBox="1"/>
      </xdr:nvSpPr>
      <xdr:spPr>
        <a:xfrm>
          <a:off x="15586075" y="8525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203</xdr:row>
      <xdr:rowOff>8562</xdr:rowOff>
    </xdr:from>
    <xdr:ext cx="184731" cy="264560"/>
    <xdr:sp macro="" textlink="">
      <xdr:nvSpPr>
        <xdr:cNvPr id="24" name="TextBox 23"/>
        <xdr:cNvSpPr txBox="1"/>
      </xdr:nvSpPr>
      <xdr:spPr>
        <a:xfrm>
          <a:off x="15586075" y="892641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207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15586075" y="9220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222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222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222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223</xdr:row>
      <xdr:rowOff>5196</xdr:rowOff>
    </xdr:from>
    <xdr:ext cx="184731" cy="264560"/>
    <xdr:sp macro="" textlink="">
      <xdr:nvSpPr>
        <xdr:cNvPr id="29" name="TextBox 28"/>
        <xdr:cNvSpPr txBox="1"/>
      </xdr:nvSpPr>
      <xdr:spPr>
        <a:xfrm>
          <a:off x="15586075" y="105338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232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15586075" y="108928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234</xdr:row>
      <xdr:rowOff>103044</xdr:rowOff>
    </xdr:from>
    <xdr:ext cx="184731" cy="264560"/>
    <xdr:sp macro="" textlink="">
      <xdr:nvSpPr>
        <xdr:cNvPr id="31" name="TextBox 30"/>
        <xdr:cNvSpPr txBox="1"/>
      </xdr:nvSpPr>
      <xdr:spPr>
        <a:xfrm>
          <a:off x="15586075" y="1113931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240</xdr:row>
      <xdr:rowOff>25978</xdr:rowOff>
    </xdr:from>
    <xdr:ext cx="184731" cy="264560"/>
    <xdr:sp macro="" textlink="">
      <xdr:nvSpPr>
        <xdr:cNvPr id="32" name="TextBox 31"/>
        <xdr:cNvSpPr txBox="1"/>
      </xdr:nvSpPr>
      <xdr:spPr>
        <a:xfrm>
          <a:off x="15586075" y="1134496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247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15586075" y="1161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910168</xdr:colOff>
      <xdr:row>247</xdr:row>
      <xdr:rowOff>0</xdr:rowOff>
    </xdr:from>
    <xdr:ext cx="158750" cy="264560"/>
    <xdr:sp macro="" textlink="">
      <xdr:nvSpPr>
        <xdr:cNvPr id="38" name="TextBox 37"/>
        <xdr:cNvSpPr txBox="1"/>
      </xdr:nvSpPr>
      <xdr:spPr>
        <a:xfrm flipH="1">
          <a:off x="14978593" y="119614950"/>
          <a:ext cx="158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252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15586075" y="1177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255</xdr:row>
      <xdr:rowOff>3464</xdr:rowOff>
    </xdr:from>
    <xdr:ext cx="184731" cy="264560"/>
    <xdr:sp macro="" textlink="">
      <xdr:nvSpPr>
        <xdr:cNvPr id="40" name="TextBox 39"/>
        <xdr:cNvSpPr txBox="1"/>
      </xdr:nvSpPr>
      <xdr:spPr>
        <a:xfrm>
          <a:off x="15586075" y="1187357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260</xdr:row>
      <xdr:rowOff>3463</xdr:rowOff>
    </xdr:from>
    <xdr:ext cx="184731" cy="264560"/>
    <xdr:sp macro="" textlink="">
      <xdr:nvSpPr>
        <xdr:cNvPr id="41" name="TextBox 40"/>
        <xdr:cNvSpPr txBox="1"/>
      </xdr:nvSpPr>
      <xdr:spPr>
        <a:xfrm>
          <a:off x="15586075" y="1204121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265</xdr:row>
      <xdr:rowOff>2309</xdr:rowOff>
    </xdr:from>
    <xdr:ext cx="184731" cy="264560"/>
    <xdr:sp macro="" textlink="">
      <xdr:nvSpPr>
        <xdr:cNvPr id="42" name="TextBox 41"/>
        <xdr:cNvSpPr txBox="1"/>
      </xdr:nvSpPr>
      <xdr:spPr>
        <a:xfrm>
          <a:off x="15586075" y="122112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270</xdr:row>
      <xdr:rowOff>1732</xdr:rowOff>
    </xdr:from>
    <xdr:ext cx="184731" cy="264560"/>
    <xdr:sp macro="" textlink="">
      <xdr:nvSpPr>
        <xdr:cNvPr id="43" name="TextBox 42"/>
        <xdr:cNvSpPr txBox="1"/>
      </xdr:nvSpPr>
      <xdr:spPr>
        <a:xfrm>
          <a:off x="15586075" y="1238394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416</xdr:row>
      <xdr:rowOff>346364</xdr:rowOff>
    </xdr:from>
    <xdr:ext cx="184731" cy="264560"/>
    <xdr:sp macro="" textlink="">
      <xdr:nvSpPr>
        <xdr:cNvPr id="44" name="TextBox 43"/>
        <xdr:cNvSpPr txBox="1"/>
      </xdr:nvSpPr>
      <xdr:spPr>
        <a:xfrm>
          <a:off x="15586075" y="126419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423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15586075" y="12804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423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15586075" y="12804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423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15586075" y="12804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426</xdr:row>
      <xdr:rowOff>866</xdr:rowOff>
    </xdr:from>
    <xdr:ext cx="184731" cy="264560"/>
    <xdr:sp macro="" textlink="">
      <xdr:nvSpPr>
        <xdr:cNvPr id="48" name="TextBox 47"/>
        <xdr:cNvSpPr txBox="1"/>
      </xdr:nvSpPr>
      <xdr:spPr>
        <a:xfrm>
          <a:off x="15586075" y="1289566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1196975</xdr:colOff>
      <xdr:row>428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8308975" y="13082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439</xdr:row>
      <xdr:rowOff>866</xdr:rowOff>
    </xdr:from>
    <xdr:ext cx="184731" cy="264560"/>
    <xdr:sp macro="" textlink="">
      <xdr:nvSpPr>
        <xdr:cNvPr id="50" name="TextBox 49"/>
        <xdr:cNvSpPr txBox="1"/>
      </xdr:nvSpPr>
      <xdr:spPr>
        <a:xfrm>
          <a:off x="15586075" y="1345573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448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448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448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456</xdr:row>
      <xdr:rowOff>652896</xdr:rowOff>
    </xdr:from>
    <xdr:ext cx="184731" cy="264560"/>
    <xdr:sp macro="" textlink="">
      <xdr:nvSpPr>
        <xdr:cNvPr id="54" name="TextBox 53"/>
        <xdr:cNvSpPr txBox="1"/>
      </xdr:nvSpPr>
      <xdr:spPr>
        <a:xfrm>
          <a:off x="15586075" y="141381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468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15586075" y="14500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468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15586075" y="14500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468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15586075" y="14500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468</xdr:row>
      <xdr:rowOff>156729</xdr:rowOff>
    </xdr:from>
    <xdr:ext cx="184731" cy="264560"/>
    <xdr:sp macro="" textlink="">
      <xdr:nvSpPr>
        <xdr:cNvPr id="58" name="TextBox 57"/>
        <xdr:cNvSpPr txBox="1"/>
      </xdr:nvSpPr>
      <xdr:spPr>
        <a:xfrm>
          <a:off x="15586075" y="1451653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508</xdr:row>
      <xdr:rowOff>256309</xdr:rowOff>
    </xdr:from>
    <xdr:ext cx="184731" cy="264560"/>
    <xdr:sp macro="" textlink="">
      <xdr:nvSpPr>
        <xdr:cNvPr id="59" name="TextBox 58"/>
        <xdr:cNvSpPr txBox="1"/>
      </xdr:nvSpPr>
      <xdr:spPr>
        <a:xfrm>
          <a:off x="15586075" y="1561742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518</xdr:row>
      <xdr:rowOff>8659</xdr:rowOff>
    </xdr:from>
    <xdr:ext cx="184731" cy="264560"/>
    <xdr:sp macro="" textlink="">
      <xdr:nvSpPr>
        <xdr:cNvPr id="60" name="TextBox 59"/>
        <xdr:cNvSpPr txBox="1"/>
      </xdr:nvSpPr>
      <xdr:spPr>
        <a:xfrm>
          <a:off x="15586075" y="158936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588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15586075" y="16810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598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15586075" y="17372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603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15586075" y="1755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603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15586075" y="1755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606</xdr:row>
      <xdr:rowOff>3465</xdr:rowOff>
    </xdr:from>
    <xdr:ext cx="184731" cy="264560"/>
    <xdr:sp macro="" textlink="">
      <xdr:nvSpPr>
        <xdr:cNvPr id="65" name="TextBox 64"/>
        <xdr:cNvSpPr txBox="1"/>
      </xdr:nvSpPr>
      <xdr:spPr>
        <a:xfrm>
          <a:off x="15586075" y="176901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611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15586075" y="1787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615</xdr:row>
      <xdr:rowOff>298739</xdr:rowOff>
    </xdr:from>
    <xdr:ext cx="184731" cy="264560"/>
    <xdr:sp macro="" textlink="">
      <xdr:nvSpPr>
        <xdr:cNvPr id="67" name="TextBox 66"/>
        <xdr:cNvSpPr txBox="1"/>
      </xdr:nvSpPr>
      <xdr:spPr>
        <a:xfrm>
          <a:off x="15586075" y="180880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621</xdr:row>
      <xdr:rowOff>1732</xdr:rowOff>
    </xdr:from>
    <xdr:ext cx="184731" cy="264560"/>
    <xdr:sp macro="" textlink="">
      <xdr:nvSpPr>
        <xdr:cNvPr id="68" name="TextBox 67"/>
        <xdr:cNvSpPr txBox="1"/>
      </xdr:nvSpPr>
      <xdr:spPr>
        <a:xfrm>
          <a:off x="15586075" y="1825007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625</xdr:row>
      <xdr:rowOff>190500</xdr:rowOff>
    </xdr:from>
    <xdr:ext cx="184731" cy="264560"/>
    <xdr:sp macro="" textlink="">
      <xdr:nvSpPr>
        <xdr:cNvPr id="69" name="TextBox 68"/>
        <xdr:cNvSpPr txBox="1"/>
      </xdr:nvSpPr>
      <xdr:spPr>
        <a:xfrm>
          <a:off x="15586075" y="1842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632</xdr:row>
      <xdr:rowOff>278822</xdr:rowOff>
    </xdr:from>
    <xdr:ext cx="184731" cy="264560"/>
    <xdr:sp macro="" textlink="">
      <xdr:nvSpPr>
        <xdr:cNvPr id="70" name="TextBox 69"/>
        <xdr:cNvSpPr txBox="1"/>
      </xdr:nvSpPr>
      <xdr:spPr>
        <a:xfrm>
          <a:off x="15586075" y="1870450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643</xdr:row>
      <xdr:rowOff>148070</xdr:rowOff>
    </xdr:from>
    <xdr:ext cx="184731" cy="264560"/>
    <xdr:sp macro="" textlink="">
      <xdr:nvSpPr>
        <xdr:cNvPr id="71" name="TextBox 70"/>
        <xdr:cNvSpPr txBox="1"/>
      </xdr:nvSpPr>
      <xdr:spPr>
        <a:xfrm>
          <a:off x="15586075" y="190889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653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15586075" y="1944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713</xdr:row>
      <xdr:rowOff>225136</xdr:rowOff>
    </xdr:from>
    <xdr:ext cx="184731" cy="264560"/>
    <xdr:sp macro="" textlink="">
      <xdr:nvSpPr>
        <xdr:cNvPr id="73" name="TextBox 72"/>
        <xdr:cNvSpPr txBox="1"/>
      </xdr:nvSpPr>
      <xdr:spPr>
        <a:xfrm>
          <a:off x="15586075" y="1980022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722</xdr:row>
      <xdr:rowOff>338570</xdr:rowOff>
    </xdr:from>
    <xdr:ext cx="184731" cy="264560"/>
    <xdr:sp macro="" textlink="">
      <xdr:nvSpPr>
        <xdr:cNvPr id="74" name="TextBox 73"/>
        <xdr:cNvSpPr txBox="1"/>
      </xdr:nvSpPr>
      <xdr:spPr>
        <a:xfrm>
          <a:off x="15586075" y="2010747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733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733</xdr:row>
      <xdr:rowOff>1443</xdr:rowOff>
    </xdr:from>
    <xdr:ext cx="184731" cy="264560"/>
    <xdr:sp macro="" textlink="">
      <xdr:nvSpPr>
        <xdr:cNvPr id="76" name="TextBox 75"/>
        <xdr:cNvSpPr txBox="1"/>
      </xdr:nvSpPr>
      <xdr:spPr>
        <a:xfrm>
          <a:off x="15586075" y="2048524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743</xdr:row>
      <xdr:rowOff>0</xdr:rowOff>
    </xdr:from>
    <xdr:ext cx="184731" cy="264560"/>
    <xdr:sp macro="" textlink="">
      <xdr:nvSpPr>
        <xdr:cNvPr id="77" name="TextBox 76"/>
        <xdr:cNvSpPr txBox="1"/>
      </xdr:nvSpPr>
      <xdr:spPr>
        <a:xfrm>
          <a:off x="15586075" y="2084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0</xdr:colOff>
      <xdr:row>743</xdr:row>
      <xdr:rowOff>1</xdr:rowOff>
    </xdr:from>
    <xdr:ext cx="243417" cy="264560"/>
    <xdr:sp macro="" textlink="">
      <xdr:nvSpPr>
        <xdr:cNvPr id="78" name="TextBox 77"/>
        <xdr:cNvSpPr txBox="1"/>
      </xdr:nvSpPr>
      <xdr:spPr>
        <a:xfrm>
          <a:off x="15297150" y="252736351"/>
          <a:ext cx="24341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753</xdr:row>
      <xdr:rowOff>34637</xdr:rowOff>
    </xdr:from>
    <xdr:ext cx="184731" cy="264560"/>
    <xdr:sp macro="" textlink="">
      <xdr:nvSpPr>
        <xdr:cNvPr id="79" name="TextBox 78"/>
        <xdr:cNvSpPr txBox="1"/>
      </xdr:nvSpPr>
      <xdr:spPr>
        <a:xfrm>
          <a:off x="15586075" y="2120230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766</xdr:row>
      <xdr:rowOff>156730</xdr:rowOff>
    </xdr:from>
    <xdr:ext cx="184731" cy="264560"/>
    <xdr:sp macro="" textlink="">
      <xdr:nvSpPr>
        <xdr:cNvPr id="80" name="TextBox 79"/>
        <xdr:cNvSpPr txBox="1"/>
      </xdr:nvSpPr>
      <xdr:spPr>
        <a:xfrm>
          <a:off x="15586075" y="216501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761</xdr:row>
      <xdr:rowOff>0</xdr:rowOff>
    </xdr:from>
    <xdr:ext cx="184731" cy="264560"/>
    <xdr:sp macro="" textlink="">
      <xdr:nvSpPr>
        <xdr:cNvPr id="81" name="TextBox 80"/>
        <xdr:cNvSpPr txBox="1"/>
      </xdr:nvSpPr>
      <xdr:spPr>
        <a:xfrm>
          <a:off x="15586075" y="21447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267</xdr:row>
      <xdr:rowOff>0</xdr:rowOff>
    </xdr:from>
    <xdr:ext cx="184731" cy="264560"/>
    <xdr:sp macro="" textlink="">
      <xdr:nvSpPr>
        <xdr:cNvPr id="82" name="TextBox 81"/>
        <xdr:cNvSpPr txBox="1"/>
      </xdr:nvSpPr>
      <xdr:spPr>
        <a:xfrm>
          <a:off x="15586075" y="12284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733</xdr:row>
      <xdr:rowOff>0</xdr:rowOff>
    </xdr:from>
    <xdr:ext cx="184731" cy="264560"/>
    <xdr:sp macro="" textlink="">
      <xdr:nvSpPr>
        <xdr:cNvPr id="83" name="TextBox 82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17</xdr:row>
      <xdr:rowOff>277091</xdr:rowOff>
    </xdr:from>
    <xdr:ext cx="184731" cy="264560"/>
    <xdr:sp macro="" textlink="">
      <xdr:nvSpPr>
        <xdr:cNvPr id="84" name="TextBox 83"/>
        <xdr:cNvSpPr txBox="1"/>
      </xdr:nvSpPr>
      <xdr:spPr>
        <a:xfrm>
          <a:off x="15586075" y="6804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</xdr:row>
      <xdr:rowOff>3464</xdr:rowOff>
    </xdr:from>
    <xdr:ext cx="184731" cy="264560"/>
    <xdr:sp macro="" textlink="">
      <xdr:nvSpPr>
        <xdr:cNvPr id="85" name="TextBox 84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33</xdr:row>
      <xdr:rowOff>4330</xdr:rowOff>
    </xdr:from>
    <xdr:ext cx="184731" cy="264560"/>
    <xdr:sp macro="" textlink="">
      <xdr:nvSpPr>
        <xdr:cNvPr id="86" name="TextBox 85"/>
        <xdr:cNvSpPr txBox="1"/>
      </xdr:nvSpPr>
      <xdr:spPr>
        <a:xfrm>
          <a:off x="15586075" y="113327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38</xdr:row>
      <xdr:rowOff>571500</xdr:rowOff>
    </xdr:from>
    <xdr:ext cx="184731" cy="264560"/>
    <xdr:sp macro="" textlink="">
      <xdr:nvSpPr>
        <xdr:cNvPr id="87" name="TextBox 86"/>
        <xdr:cNvSpPr txBox="1"/>
      </xdr:nvSpPr>
      <xdr:spPr>
        <a:xfrm>
          <a:off x="15586075" y="1356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45</xdr:row>
      <xdr:rowOff>0</xdr:rowOff>
    </xdr:from>
    <xdr:ext cx="184731" cy="264560"/>
    <xdr:sp macro="" textlink="">
      <xdr:nvSpPr>
        <xdr:cNvPr id="88" name="TextBox 87"/>
        <xdr:cNvSpPr txBox="1"/>
      </xdr:nvSpPr>
      <xdr:spPr>
        <a:xfrm>
          <a:off x="15586075" y="155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</xdr:row>
      <xdr:rowOff>0</xdr:rowOff>
    </xdr:from>
    <xdr:ext cx="184731" cy="264560"/>
    <xdr:sp macro="" textlink="">
      <xdr:nvSpPr>
        <xdr:cNvPr id="89" name="TextBox 88"/>
        <xdr:cNvSpPr txBox="1"/>
      </xdr:nvSpPr>
      <xdr:spPr>
        <a:xfrm>
          <a:off x="155860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</xdr:row>
      <xdr:rowOff>181841</xdr:rowOff>
    </xdr:from>
    <xdr:ext cx="184731" cy="264560"/>
    <xdr:sp macro="" textlink="">
      <xdr:nvSpPr>
        <xdr:cNvPr id="90" name="TextBox 89"/>
        <xdr:cNvSpPr txBox="1"/>
      </xdr:nvSpPr>
      <xdr:spPr>
        <a:xfrm>
          <a:off x="15586075" y="173141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55</xdr:row>
      <xdr:rowOff>0</xdr:rowOff>
    </xdr:from>
    <xdr:ext cx="184731" cy="264560"/>
    <xdr:sp macro="" textlink="">
      <xdr:nvSpPr>
        <xdr:cNvPr id="91" name="TextBox 90"/>
        <xdr:cNvSpPr txBox="1"/>
      </xdr:nvSpPr>
      <xdr:spPr>
        <a:xfrm>
          <a:off x="15586075" y="1869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</xdr:row>
      <xdr:rowOff>4330</xdr:rowOff>
    </xdr:from>
    <xdr:ext cx="184731" cy="264560"/>
    <xdr:sp macro="" textlink="">
      <xdr:nvSpPr>
        <xdr:cNvPr id="92" name="TextBox 91"/>
        <xdr:cNvSpPr txBox="1"/>
      </xdr:nvSpPr>
      <xdr:spPr>
        <a:xfrm>
          <a:off x="15586075" y="236898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79</xdr:row>
      <xdr:rowOff>4618</xdr:rowOff>
    </xdr:from>
    <xdr:ext cx="184731" cy="264560"/>
    <xdr:sp macro="" textlink="">
      <xdr:nvSpPr>
        <xdr:cNvPr id="93" name="TextBox 92"/>
        <xdr:cNvSpPr txBox="1"/>
      </xdr:nvSpPr>
      <xdr:spPr>
        <a:xfrm>
          <a:off x="15586075" y="270429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87</xdr:row>
      <xdr:rowOff>0</xdr:rowOff>
    </xdr:from>
    <xdr:ext cx="184731" cy="264560"/>
    <xdr:sp macro="" textlink="">
      <xdr:nvSpPr>
        <xdr:cNvPr id="94" name="TextBox 93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87</xdr:row>
      <xdr:rowOff>0</xdr:rowOff>
    </xdr:from>
    <xdr:ext cx="184731" cy="264560"/>
    <xdr:sp macro="" textlink="">
      <xdr:nvSpPr>
        <xdr:cNvPr id="95" name="TextBox 94"/>
        <xdr:cNvSpPr txBox="1"/>
      </xdr:nvSpPr>
      <xdr:spPr>
        <a:xfrm>
          <a:off x="15586075" y="3147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341</xdr:row>
      <xdr:rowOff>294409</xdr:rowOff>
    </xdr:from>
    <xdr:ext cx="184731" cy="264560"/>
    <xdr:sp macro="" textlink="">
      <xdr:nvSpPr>
        <xdr:cNvPr id="96" name="TextBox 95"/>
        <xdr:cNvSpPr txBox="1"/>
      </xdr:nvSpPr>
      <xdr:spPr>
        <a:xfrm>
          <a:off x="15586075" y="332255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347</xdr:row>
      <xdr:rowOff>0</xdr:rowOff>
    </xdr:from>
    <xdr:ext cx="184731" cy="264560"/>
    <xdr:sp macro="" textlink="">
      <xdr:nvSpPr>
        <xdr:cNvPr id="97" name="TextBox 96"/>
        <xdr:cNvSpPr txBox="1"/>
      </xdr:nvSpPr>
      <xdr:spPr>
        <a:xfrm>
          <a:off x="15586075" y="3713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348</xdr:row>
      <xdr:rowOff>1732</xdr:rowOff>
    </xdr:from>
    <xdr:ext cx="184731" cy="264560"/>
    <xdr:sp macro="" textlink="">
      <xdr:nvSpPr>
        <xdr:cNvPr id="98" name="TextBox 97"/>
        <xdr:cNvSpPr txBox="1"/>
      </xdr:nvSpPr>
      <xdr:spPr>
        <a:xfrm>
          <a:off x="15586075" y="374032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92</xdr:row>
      <xdr:rowOff>0</xdr:rowOff>
    </xdr:from>
    <xdr:ext cx="184731" cy="264560"/>
    <xdr:sp macro="" textlink="">
      <xdr:nvSpPr>
        <xdr:cNvPr id="99" name="TextBox 98"/>
        <xdr:cNvSpPr txBox="1"/>
      </xdr:nvSpPr>
      <xdr:spPr>
        <a:xfrm>
          <a:off x="15586075" y="387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157</xdr:row>
      <xdr:rowOff>198293</xdr:rowOff>
    </xdr:from>
    <xdr:ext cx="184731" cy="264560"/>
    <xdr:sp macro="" textlink="">
      <xdr:nvSpPr>
        <xdr:cNvPr id="100" name="TextBox 99"/>
        <xdr:cNvSpPr txBox="1"/>
      </xdr:nvSpPr>
      <xdr:spPr>
        <a:xfrm>
          <a:off x="15586075" y="727025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167</xdr:row>
      <xdr:rowOff>181841</xdr:rowOff>
    </xdr:from>
    <xdr:ext cx="184731" cy="264560"/>
    <xdr:sp macro="" textlink="">
      <xdr:nvSpPr>
        <xdr:cNvPr id="101" name="TextBox 100"/>
        <xdr:cNvSpPr txBox="1"/>
      </xdr:nvSpPr>
      <xdr:spPr>
        <a:xfrm>
          <a:off x="15586075" y="76305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177</xdr:row>
      <xdr:rowOff>261505</xdr:rowOff>
    </xdr:from>
    <xdr:ext cx="184731" cy="264560"/>
    <xdr:sp macro="" textlink="">
      <xdr:nvSpPr>
        <xdr:cNvPr id="102" name="TextBox 101"/>
        <xdr:cNvSpPr txBox="1"/>
      </xdr:nvSpPr>
      <xdr:spPr>
        <a:xfrm>
          <a:off x="15586075" y="79585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183</xdr:row>
      <xdr:rowOff>385</xdr:rowOff>
    </xdr:from>
    <xdr:ext cx="184731" cy="264560"/>
    <xdr:sp macro="" textlink="">
      <xdr:nvSpPr>
        <xdr:cNvPr id="103" name="TextBox 102"/>
        <xdr:cNvSpPr txBox="1"/>
      </xdr:nvSpPr>
      <xdr:spPr>
        <a:xfrm>
          <a:off x="15586075" y="811279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192</xdr:row>
      <xdr:rowOff>199159</xdr:rowOff>
    </xdr:from>
    <xdr:ext cx="184731" cy="264560"/>
    <xdr:sp macro="" textlink="">
      <xdr:nvSpPr>
        <xdr:cNvPr id="104" name="TextBox 103"/>
        <xdr:cNvSpPr txBox="1"/>
      </xdr:nvSpPr>
      <xdr:spPr>
        <a:xfrm>
          <a:off x="15586075" y="8525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203</xdr:row>
      <xdr:rowOff>8562</xdr:rowOff>
    </xdr:from>
    <xdr:ext cx="184731" cy="264560"/>
    <xdr:sp macro="" textlink="">
      <xdr:nvSpPr>
        <xdr:cNvPr id="105" name="TextBox 104"/>
        <xdr:cNvSpPr txBox="1"/>
      </xdr:nvSpPr>
      <xdr:spPr>
        <a:xfrm>
          <a:off x="15586075" y="892641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207</xdr:row>
      <xdr:rowOff>0</xdr:rowOff>
    </xdr:from>
    <xdr:ext cx="184731" cy="264560"/>
    <xdr:sp macro="" textlink="">
      <xdr:nvSpPr>
        <xdr:cNvPr id="106" name="TextBox 105"/>
        <xdr:cNvSpPr txBox="1"/>
      </xdr:nvSpPr>
      <xdr:spPr>
        <a:xfrm>
          <a:off x="15586075" y="9220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222</xdr:row>
      <xdr:rowOff>0</xdr:rowOff>
    </xdr:from>
    <xdr:ext cx="184731" cy="264560"/>
    <xdr:sp macro="" textlink="">
      <xdr:nvSpPr>
        <xdr:cNvPr id="107" name="TextBox 106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222</xdr:row>
      <xdr:rowOff>0</xdr:rowOff>
    </xdr:from>
    <xdr:ext cx="184731" cy="264560"/>
    <xdr:sp macro="" textlink="">
      <xdr:nvSpPr>
        <xdr:cNvPr id="108" name="TextBox 107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222</xdr:row>
      <xdr:rowOff>0</xdr:rowOff>
    </xdr:from>
    <xdr:ext cx="184731" cy="264560"/>
    <xdr:sp macro="" textlink="">
      <xdr:nvSpPr>
        <xdr:cNvPr id="109" name="TextBox 108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223</xdr:row>
      <xdr:rowOff>5196</xdr:rowOff>
    </xdr:from>
    <xdr:ext cx="184731" cy="264560"/>
    <xdr:sp macro="" textlink="">
      <xdr:nvSpPr>
        <xdr:cNvPr id="110" name="TextBox 109"/>
        <xdr:cNvSpPr txBox="1"/>
      </xdr:nvSpPr>
      <xdr:spPr>
        <a:xfrm>
          <a:off x="15586075" y="105338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232</xdr:row>
      <xdr:rowOff>0</xdr:rowOff>
    </xdr:from>
    <xdr:ext cx="184731" cy="264560"/>
    <xdr:sp macro="" textlink="">
      <xdr:nvSpPr>
        <xdr:cNvPr id="111" name="TextBox 110"/>
        <xdr:cNvSpPr txBox="1"/>
      </xdr:nvSpPr>
      <xdr:spPr>
        <a:xfrm>
          <a:off x="15586075" y="108928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234</xdr:row>
      <xdr:rowOff>103044</xdr:rowOff>
    </xdr:from>
    <xdr:ext cx="184731" cy="264560"/>
    <xdr:sp macro="" textlink="">
      <xdr:nvSpPr>
        <xdr:cNvPr id="112" name="TextBox 111"/>
        <xdr:cNvSpPr txBox="1"/>
      </xdr:nvSpPr>
      <xdr:spPr>
        <a:xfrm>
          <a:off x="15586075" y="1113931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240</xdr:row>
      <xdr:rowOff>25978</xdr:rowOff>
    </xdr:from>
    <xdr:ext cx="184731" cy="264560"/>
    <xdr:sp macro="" textlink="">
      <xdr:nvSpPr>
        <xdr:cNvPr id="113" name="TextBox 112"/>
        <xdr:cNvSpPr txBox="1"/>
      </xdr:nvSpPr>
      <xdr:spPr>
        <a:xfrm>
          <a:off x="15586075" y="1134496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114" name="TextBox 113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115" name="TextBox 114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116" name="TextBox 115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117" name="TextBox 116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247</xdr:row>
      <xdr:rowOff>0</xdr:rowOff>
    </xdr:from>
    <xdr:ext cx="184731" cy="264560"/>
    <xdr:sp macro="" textlink="">
      <xdr:nvSpPr>
        <xdr:cNvPr id="118" name="TextBox 117"/>
        <xdr:cNvSpPr txBox="1"/>
      </xdr:nvSpPr>
      <xdr:spPr>
        <a:xfrm>
          <a:off x="15586075" y="1161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0</xdr:colOff>
      <xdr:row>247</xdr:row>
      <xdr:rowOff>0</xdr:rowOff>
    </xdr:from>
    <xdr:ext cx="158750" cy="264560"/>
    <xdr:sp macro="" textlink="">
      <xdr:nvSpPr>
        <xdr:cNvPr id="119" name="TextBox 118"/>
        <xdr:cNvSpPr txBox="1"/>
      </xdr:nvSpPr>
      <xdr:spPr>
        <a:xfrm flipH="1">
          <a:off x="15297150" y="119614950"/>
          <a:ext cx="158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252</xdr:row>
      <xdr:rowOff>0</xdr:rowOff>
    </xdr:from>
    <xdr:ext cx="184731" cy="264560"/>
    <xdr:sp macro="" textlink="">
      <xdr:nvSpPr>
        <xdr:cNvPr id="120" name="TextBox 119"/>
        <xdr:cNvSpPr txBox="1"/>
      </xdr:nvSpPr>
      <xdr:spPr>
        <a:xfrm>
          <a:off x="15586075" y="1177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255</xdr:row>
      <xdr:rowOff>3464</xdr:rowOff>
    </xdr:from>
    <xdr:ext cx="184731" cy="264560"/>
    <xdr:sp macro="" textlink="">
      <xdr:nvSpPr>
        <xdr:cNvPr id="121" name="TextBox 120"/>
        <xdr:cNvSpPr txBox="1"/>
      </xdr:nvSpPr>
      <xdr:spPr>
        <a:xfrm>
          <a:off x="15586075" y="1187357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260</xdr:row>
      <xdr:rowOff>3463</xdr:rowOff>
    </xdr:from>
    <xdr:ext cx="184731" cy="264560"/>
    <xdr:sp macro="" textlink="">
      <xdr:nvSpPr>
        <xdr:cNvPr id="122" name="TextBox 121"/>
        <xdr:cNvSpPr txBox="1"/>
      </xdr:nvSpPr>
      <xdr:spPr>
        <a:xfrm>
          <a:off x="15586075" y="1204121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265</xdr:row>
      <xdr:rowOff>2309</xdr:rowOff>
    </xdr:from>
    <xdr:ext cx="184731" cy="264560"/>
    <xdr:sp macro="" textlink="">
      <xdr:nvSpPr>
        <xdr:cNvPr id="123" name="TextBox 122"/>
        <xdr:cNvSpPr txBox="1"/>
      </xdr:nvSpPr>
      <xdr:spPr>
        <a:xfrm>
          <a:off x="15586075" y="122112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270</xdr:row>
      <xdr:rowOff>1732</xdr:rowOff>
    </xdr:from>
    <xdr:ext cx="184731" cy="264560"/>
    <xdr:sp macro="" textlink="">
      <xdr:nvSpPr>
        <xdr:cNvPr id="124" name="TextBox 123"/>
        <xdr:cNvSpPr txBox="1"/>
      </xdr:nvSpPr>
      <xdr:spPr>
        <a:xfrm>
          <a:off x="15586075" y="1238394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416</xdr:row>
      <xdr:rowOff>346364</xdr:rowOff>
    </xdr:from>
    <xdr:ext cx="184731" cy="264560"/>
    <xdr:sp macro="" textlink="">
      <xdr:nvSpPr>
        <xdr:cNvPr id="125" name="TextBox 124"/>
        <xdr:cNvSpPr txBox="1"/>
      </xdr:nvSpPr>
      <xdr:spPr>
        <a:xfrm>
          <a:off x="15586075" y="126419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423</xdr:row>
      <xdr:rowOff>0</xdr:rowOff>
    </xdr:from>
    <xdr:ext cx="184731" cy="264560"/>
    <xdr:sp macro="" textlink="">
      <xdr:nvSpPr>
        <xdr:cNvPr id="126" name="TextBox 125"/>
        <xdr:cNvSpPr txBox="1"/>
      </xdr:nvSpPr>
      <xdr:spPr>
        <a:xfrm>
          <a:off x="15586075" y="12804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423</xdr:row>
      <xdr:rowOff>0</xdr:rowOff>
    </xdr:from>
    <xdr:ext cx="184731" cy="264560"/>
    <xdr:sp macro="" textlink="">
      <xdr:nvSpPr>
        <xdr:cNvPr id="127" name="TextBox 126"/>
        <xdr:cNvSpPr txBox="1"/>
      </xdr:nvSpPr>
      <xdr:spPr>
        <a:xfrm>
          <a:off x="15586075" y="12804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423</xdr:row>
      <xdr:rowOff>0</xdr:rowOff>
    </xdr:from>
    <xdr:ext cx="184731" cy="264560"/>
    <xdr:sp macro="" textlink="">
      <xdr:nvSpPr>
        <xdr:cNvPr id="128" name="TextBox 127"/>
        <xdr:cNvSpPr txBox="1"/>
      </xdr:nvSpPr>
      <xdr:spPr>
        <a:xfrm>
          <a:off x="15586075" y="12804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426</xdr:row>
      <xdr:rowOff>866</xdr:rowOff>
    </xdr:from>
    <xdr:ext cx="184731" cy="264560"/>
    <xdr:sp macro="" textlink="">
      <xdr:nvSpPr>
        <xdr:cNvPr id="129" name="TextBox 128"/>
        <xdr:cNvSpPr txBox="1"/>
      </xdr:nvSpPr>
      <xdr:spPr>
        <a:xfrm>
          <a:off x="15586075" y="1289566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428</xdr:row>
      <xdr:rowOff>0</xdr:rowOff>
    </xdr:from>
    <xdr:ext cx="184731" cy="264560"/>
    <xdr:sp macro="" textlink="">
      <xdr:nvSpPr>
        <xdr:cNvPr id="130" name="TextBox 129"/>
        <xdr:cNvSpPr txBox="1"/>
      </xdr:nvSpPr>
      <xdr:spPr>
        <a:xfrm>
          <a:off x="15586075" y="13082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439</xdr:row>
      <xdr:rowOff>866</xdr:rowOff>
    </xdr:from>
    <xdr:ext cx="184731" cy="264560"/>
    <xdr:sp macro="" textlink="">
      <xdr:nvSpPr>
        <xdr:cNvPr id="131" name="TextBox 130"/>
        <xdr:cNvSpPr txBox="1"/>
      </xdr:nvSpPr>
      <xdr:spPr>
        <a:xfrm>
          <a:off x="15586075" y="1345573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448</xdr:row>
      <xdr:rowOff>0</xdr:rowOff>
    </xdr:from>
    <xdr:ext cx="184731" cy="264560"/>
    <xdr:sp macro="" textlink="">
      <xdr:nvSpPr>
        <xdr:cNvPr id="132" name="TextBox 131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448</xdr:row>
      <xdr:rowOff>0</xdr:rowOff>
    </xdr:from>
    <xdr:ext cx="184731" cy="264560"/>
    <xdr:sp macro="" textlink="">
      <xdr:nvSpPr>
        <xdr:cNvPr id="133" name="TextBox 132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448</xdr:row>
      <xdr:rowOff>0</xdr:rowOff>
    </xdr:from>
    <xdr:ext cx="184731" cy="264560"/>
    <xdr:sp macro="" textlink="">
      <xdr:nvSpPr>
        <xdr:cNvPr id="134" name="TextBox 133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456</xdr:row>
      <xdr:rowOff>652896</xdr:rowOff>
    </xdr:from>
    <xdr:ext cx="184731" cy="264560"/>
    <xdr:sp macro="" textlink="">
      <xdr:nvSpPr>
        <xdr:cNvPr id="135" name="TextBox 134"/>
        <xdr:cNvSpPr txBox="1"/>
      </xdr:nvSpPr>
      <xdr:spPr>
        <a:xfrm>
          <a:off x="15586075" y="141381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468</xdr:row>
      <xdr:rowOff>0</xdr:rowOff>
    </xdr:from>
    <xdr:ext cx="184731" cy="264560"/>
    <xdr:sp macro="" textlink="">
      <xdr:nvSpPr>
        <xdr:cNvPr id="136" name="TextBox 135"/>
        <xdr:cNvSpPr txBox="1"/>
      </xdr:nvSpPr>
      <xdr:spPr>
        <a:xfrm>
          <a:off x="15586075" y="14500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468</xdr:row>
      <xdr:rowOff>0</xdr:rowOff>
    </xdr:from>
    <xdr:ext cx="184731" cy="264560"/>
    <xdr:sp macro="" textlink="">
      <xdr:nvSpPr>
        <xdr:cNvPr id="137" name="TextBox 136"/>
        <xdr:cNvSpPr txBox="1"/>
      </xdr:nvSpPr>
      <xdr:spPr>
        <a:xfrm>
          <a:off x="15586075" y="14500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468</xdr:row>
      <xdr:rowOff>0</xdr:rowOff>
    </xdr:from>
    <xdr:ext cx="184731" cy="264560"/>
    <xdr:sp macro="" textlink="">
      <xdr:nvSpPr>
        <xdr:cNvPr id="138" name="TextBox 137"/>
        <xdr:cNvSpPr txBox="1"/>
      </xdr:nvSpPr>
      <xdr:spPr>
        <a:xfrm>
          <a:off x="15586075" y="14500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468</xdr:row>
      <xdr:rowOff>156729</xdr:rowOff>
    </xdr:from>
    <xdr:ext cx="184731" cy="264560"/>
    <xdr:sp macro="" textlink="">
      <xdr:nvSpPr>
        <xdr:cNvPr id="139" name="TextBox 138"/>
        <xdr:cNvSpPr txBox="1"/>
      </xdr:nvSpPr>
      <xdr:spPr>
        <a:xfrm>
          <a:off x="15586075" y="1451653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508</xdr:row>
      <xdr:rowOff>256309</xdr:rowOff>
    </xdr:from>
    <xdr:ext cx="184731" cy="264560"/>
    <xdr:sp macro="" textlink="">
      <xdr:nvSpPr>
        <xdr:cNvPr id="140" name="TextBox 139"/>
        <xdr:cNvSpPr txBox="1"/>
      </xdr:nvSpPr>
      <xdr:spPr>
        <a:xfrm>
          <a:off x="15586075" y="1561742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518</xdr:row>
      <xdr:rowOff>8659</xdr:rowOff>
    </xdr:from>
    <xdr:ext cx="184731" cy="264560"/>
    <xdr:sp macro="" textlink="">
      <xdr:nvSpPr>
        <xdr:cNvPr id="141" name="TextBox 140"/>
        <xdr:cNvSpPr txBox="1"/>
      </xdr:nvSpPr>
      <xdr:spPr>
        <a:xfrm>
          <a:off x="15586075" y="158936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588</xdr:row>
      <xdr:rowOff>0</xdr:rowOff>
    </xdr:from>
    <xdr:ext cx="184731" cy="264560"/>
    <xdr:sp macro="" textlink="">
      <xdr:nvSpPr>
        <xdr:cNvPr id="142" name="TextBox 141"/>
        <xdr:cNvSpPr txBox="1"/>
      </xdr:nvSpPr>
      <xdr:spPr>
        <a:xfrm>
          <a:off x="15586075" y="16810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598</xdr:row>
      <xdr:rowOff>0</xdr:rowOff>
    </xdr:from>
    <xdr:ext cx="184731" cy="264560"/>
    <xdr:sp macro="" textlink="">
      <xdr:nvSpPr>
        <xdr:cNvPr id="143" name="TextBox 142"/>
        <xdr:cNvSpPr txBox="1"/>
      </xdr:nvSpPr>
      <xdr:spPr>
        <a:xfrm>
          <a:off x="15586075" y="17372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603</xdr:row>
      <xdr:rowOff>0</xdr:rowOff>
    </xdr:from>
    <xdr:ext cx="184731" cy="264560"/>
    <xdr:sp macro="" textlink="">
      <xdr:nvSpPr>
        <xdr:cNvPr id="144" name="TextBox 143"/>
        <xdr:cNvSpPr txBox="1"/>
      </xdr:nvSpPr>
      <xdr:spPr>
        <a:xfrm>
          <a:off x="15586075" y="1755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603</xdr:row>
      <xdr:rowOff>0</xdr:rowOff>
    </xdr:from>
    <xdr:ext cx="184731" cy="264560"/>
    <xdr:sp macro="" textlink="">
      <xdr:nvSpPr>
        <xdr:cNvPr id="145" name="TextBox 144"/>
        <xdr:cNvSpPr txBox="1"/>
      </xdr:nvSpPr>
      <xdr:spPr>
        <a:xfrm>
          <a:off x="15586075" y="1755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606</xdr:row>
      <xdr:rowOff>3465</xdr:rowOff>
    </xdr:from>
    <xdr:ext cx="184731" cy="264560"/>
    <xdr:sp macro="" textlink="">
      <xdr:nvSpPr>
        <xdr:cNvPr id="146" name="TextBox 145"/>
        <xdr:cNvSpPr txBox="1"/>
      </xdr:nvSpPr>
      <xdr:spPr>
        <a:xfrm>
          <a:off x="15586075" y="176901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611</xdr:row>
      <xdr:rowOff>0</xdr:rowOff>
    </xdr:from>
    <xdr:ext cx="184731" cy="264560"/>
    <xdr:sp macro="" textlink="">
      <xdr:nvSpPr>
        <xdr:cNvPr id="147" name="TextBox 146"/>
        <xdr:cNvSpPr txBox="1"/>
      </xdr:nvSpPr>
      <xdr:spPr>
        <a:xfrm>
          <a:off x="15586075" y="1787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615</xdr:row>
      <xdr:rowOff>298739</xdr:rowOff>
    </xdr:from>
    <xdr:ext cx="184731" cy="264560"/>
    <xdr:sp macro="" textlink="">
      <xdr:nvSpPr>
        <xdr:cNvPr id="148" name="TextBox 147"/>
        <xdr:cNvSpPr txBox="1"/>
      </xdr:nvSpPr>
      <xdr:spPr>
        <a:xfrm>
          <a:off x="15586075" y="180880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621</xdr:row>
      <xdr:rowOff>1732</xdr:rowOff>
    </xdr:from>
    <xdr:ext cx="184731" cy="264560"/>
    <xdr:sp macro="" textlink="">
      <xdr:nvSpPr>
        <xdr:cNvPr id="149" name="TextBox 148"/>
        <xdr:cNvSpPr txBox="1"/>
      </xdr:nvSpPr>
      <xdr:spPr>
        <a:xfrm>
          <a:off x="15586075" y="1825007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625</xdr:row>
      <xdr:rowOff>190500</xdr:rowOff>
    </xdr:from>
    <xdr:ext cx="184731" cy="264560"/>
    <xdr:sp macro="" textlink="">
      <xdr:nvSpPr>
        <xdr:cNvPr id="150" name="TextBox 149"/>
        <xdr:cNvSpPr txBox="1"/>
      </xdr:nvSpPr>
      <xdr:spPr>
        <a:xfrm>
          <a:off x="15586075" y="1842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632</xdr:row>
      <xdr:rowOff>278822</xdr:rowOff>
    </xdr:from>
    <xdr:ext cx="184731" cy="264560"/>
    <xdr:sp macro="" textlink="">
      <xdr:nvSpPr>
        <xdr:cNvPr id="151" name="TextBox 150"/>
        <xdr:cNvSpPr txBox="1"/>
      </xdr:nvSpPr>
      <xdr:spPr>
        <a:xfrm>
          <a:off x="15586075" y="1870450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643</xdr:row>
      <xdr:rowOff>148070</xdr:rowOff>
    </xdr:from>
    <xdr:ext cx="184731" cy="264560"/>
    <xdr:sp macro="" textlink="">
      <xdr:nvSpPr>
        <xdr:cNvPr id="152" name="TextBox 151"/>
        <xdr:cNvSpPr txBox="1"/>
      </xdr:nvSpPr>
      <xdr:spPr>
        <a:xfrm>
          <a:off x="15586075" y="190889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653</xdr:row>
      <xdr:rowOff>0</xdr:rowOff>
    </xdr:from>
    <xdr:ext cx="184731" cy="264560"/>
    <xdr:sp macro="" textlink="">
      <xdr:nvSpPr>
        <xdr:cNvPr id="153" name="TextBox 152"/>
        <xdr:cNvSpPr txBox="1"/>
      </xdr:nvSpPr>
      <xdr:spPr>
        <a:xfrm>
          <a:off x="15586075" y="1944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713</xdr:row>
      <xdr:rowOff>225136</xdr:rowOff>
    </xdr:from>
    <xdr:ext cx="184731" cy="264560"/>
    <xdr:sp macro="" textlink="">
      <xdr:nvSpPr>
        <xdr:cNvPr id="154" name="TextBox 153"/>
        <xdr:cNvSpPr txBox="1"/>
      </xdr:nvSpPr>
      <xdr:spPr>
        <a:xfrm>
          <a:off x="15586075" y="1980022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722</xdr:row>
      <xdr:rowOff>338570</xdr:rowOff>
    </xdr:from>
    <xdr:ext cx="184731" cy="264560"/>
    <xdr:sp macro="" textlink="">
      <xdr:nvSpPr>
        <xdr:cNvPr id="155" name="TextBox 154"/>
        <xdr:cNvSpPr txBox="1"/>
      </xdr:nvSpPr>
      <xdr:spPr>
        <a:xfrm>
          <a:off x="15586075" y="2010747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733</xdr:row>
      <xdr:rowOff>0</xdr:rowOff>
    </xdr:from>
    <xdr:ext cx="184731" cy="264560"/>
    <xdr:sp macro="" textlink="">
      <xdr:nvSpPr>
        <xdr:cNvPr id="156" name="TextBox 155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733</xdr:row>
      <xdr:rowOff>1443</xdr:rowOff>
    </xdr:from>
    <xdr:ext cx="184731" cy="264560"/>
    <xdr:sp macro="" textlink="">
      <xdr:nvSpPr>
        <xdr:cNvPr id="157" name="TextBox 156"/>
        <xdr:cNvSpPr txBox="1"/>
      </xdr:nvSpPr>
      <xdr:spPr>
        <a:xfrm>
          <a:off x="15586075" y="2048524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743</xdr:row>
      <xdr:rowOff>0</xdr:rowOff>
    </xdr:from>
    <xdr:ext cx="184731" cy="264560"/>
    <xdr:sp macro="" textlink="">
      <xdr:nvSpPr>
        <xdr:cNvPr id="158" name="TextBox 157"/>
        <xdr:cNvSpPr txBox="1"/>
      </xdr:nvSpPr>
      <xdr:spPr>
        <a:xfrm>
          <a:off x="15586075" y="2084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0</xdr:colOff>
      <xdr:row>743</xdr:row>
      <xdr:rowOff>1</xdr:rowOff>
    </xdr:from>
    <xdr:ext cx="243417" cy="264560"/>
    <xdr:sp macro="" textlink="">
      <xdr:nvSpPr>
        <xdr:cNvPr id="159" name="TextBox 158"/>
        <xdr:cNvSpPr txBox="1"/>
      </xdr:nvSpPr>
      <xdr:spPr>
        <a:xfrm>
          <a:off x="15297150" y="252736351"/>
          <a:ext cx="24341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753</xdr:row>
      <xdr:rowOff>34637</xdr:rowOff>
    </xdr:from>
    <xdr:ext cx="184731" cy="264560"/>
    <xdr:sp macro="" textlink="">
      <xdr:nvSpPr>
        <xdr:cNvPr id="160" name="TextBox 159"/>
        <xdr:cNvSpPr txBox="1"/>
      </xdr:nvSpPr>
      <xdr:spPr>
        <a:xfrm>
          <a:off x="15586075" y="2120230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766</xdr:row>
      <xdr:rowOff>156730</xdr:rowOff>
    </xdr:from>
    <xdr:ext cx="184731" cy="264560"/>
    <xdr:sp macro="" textlink="">
      <xdr:nvSpPr>
        <xdr:cNvPr id="161" name="TextBox 160"/>
        <xdr:cNvSpPr txBox="1"/>
      </xdr:nvSpPr>
      <xdr:spPr>
        <a:xfrm>
          <a:off x="15586075" y="216501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761</xdr:row>
      <xdr:rowOff>0</xdr:rowOff>
    </xdr:from>
    <xdr:ext cx="184731" cy="264560"/>
    <xdr:sp macro="" textlink="">
      <xdr:nvSpPr>
        <xdr:cNvPr id="162" name="TextBox 161"/>
        <xdr:cNvSpPr txBox="1"/>
      </xdr:nvSpPr>
      <xdr:spPr>
        <a:xfrm>
          <a:off x="15586075" y="21447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267</xdr:row>
      <xdr:rowOff>0</xdr:rowOff>
    </xdr:from>
    <xdr:ext cx="184731" cy="264560"/>
    <xdr:sp macro="" textlink="">
      <xdr:nvSpPr>
        <xdr:cNvPr id="163" name="TextBox 162"/>
        <xdr:cNvSpPr txBox="1"/>
      </xdr:nvSpPr>
      <xdr:spPr>
        <a:xfrm>
          <a:off x="15586075" y="12284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733</xdr:row>
      <xdr:rowOff>0</xdr:rowOff>
    </xdr:from>
    <xdr:ext cx="184731" cy="264560"/>
    <xdr:sp macro="" textlink="">
      <xdr:nvSpPr>
        <xdr:cNvPr id="164" name="TextBox 163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17</xdr:row>
      <xdr:rowOff>277091</xdr:rowOff>
    </xdr:from>
    <xdr:ext cx="184731" cy="264560"/>
    <xdr:sp macro="" textlink="">
      <xdr:nvSpPr>
        <xdr:cNvPr id="165" name="TextBox 164"/>
        <xdr:cNvSpPr txBox="1"/>
      </xdr:nvSpPr>
      <xdr:spPr>
        <a:xfrm>
          <a:off x="15586075" y="6804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</xdr:row>
      <xdr:rowOff>3464</xdr:rowOff>
    </xdr:from>
    <xdr:ext cx="184731" cy="264560"/>
    <xdr:sp macro="" textlink="">
      <xdr:nvSpPr>
        <xdr:cNvPr id="166" name="TextBox 165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33</xdr:row>
      <xdr:rowOff>4330</xdr:rowOff>
    </xdr:from>
    <xdr:ext cx="184731" cy="264560"/>
    <xdr:sp macro="" textlink="">
      <xdr:nvSpPr>
        <xdr:cNvPr id="167" name="TextBox 166"/>
        <xdr:cNvSpPr txBox="1"/>
      </xdr:nvSpPr>
      <xdr:spPr>
        <a:xfrm>
          <a:off x="15586075" y="113327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38</xdr:row>
      <xdr:rowOff>571500</xdr:rowOff>
    </xdr:from>
    <xdr:ext cx="184731" cy="264560"/>
    <xdr:sp macro="" textlink="">
      <xdr:nvSpPr>
        <xdr:cNvPr id="168" name="TextBox 167"/>
        <xdr:cNvSpPr txBox="1"/>
      </xdr:nvSpPr>
      <xdr:spPr>
        <a:xfrm>
          <a:off x="15586075" y="1356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45</xdr:row>
      <xdr:rowOff>0</xdr:rowOff>
    </xdr:from>
    <xdr:ext cx="184731" cy="264560"/>
    <xdr:sp macro="" textlink="">
      <xdr:nvSpPr>
        <xdr:cNvPr id="169" name="TextBox 168"/>
        <xdr:cNvSpPr txBox="1"/>
      </xdr:nvSpPr>
      <xdr:spPr>
        <a:xfrm>
          <a:off x="15586075" y="155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</xdr:row>
      <xdr:rowOff>0</xdr:rowOff>
    </xdr:from>
    <xdr:ext cx="184731" cy="264560"/>
    <xdr:sp macro="" textlink="">
      <xdr:nvSpPr>
        <xdr:cNvPr id="170" name="TextBox 169"/>
        <xdr:cNvSpPr txBox="1"/>
      </xdr:nvSpPr>
      <xdr:spPr>
        <a:xfrm>
          <a:off x="155860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</xdr:row>
      <xdr:rowOff>181841</xdr:rowOff>
    </xdr:from>
    <xdr:ext cx="184731" cy="264560"/>
    <xdr:sp macro="" textlink="">
      <xdr:nvSpPr>
        <xdr:cNvPr id="171" name="TextBox 170"/>
        <xdr:cNvSpPr txBox="1"/>
      </xdr:nvSpPr>
      <xdr:spPr>
        <a:xfrm>
          <a:off x="15586075" y="173141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55</xdr:row>
      <xdr:rowOff>0</xdr:rowOff>
    </xdr:from>
    <xdr:ext cx="184731" cy="264560"/>
    <xdr:sp macro="" textlink="">
      <xdr:nvSpPr>
        <xdr:cNvPr id="172" name="TextBox 171"/>
        <xdr:cNvSpPr txBox="1"/>
      </xdr:nvSpPr>
      <xdr:spPr>
        <a:xfrm>
          <a:off x="15586075" y="1869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</xdr:row>
      <xdr:rowOff>4330</xdr:rowOff>
    </xdr:from>
    <xdr:ext cx="184731" cy="264560"/>
    <xdr:sp macro="" textlink="">
      <xdr:nvSpPr>
        <xdr:cNvPr id="173" name="TextBox 172"/>
        <xdr:cNvSpPr txBox="1"/>
      </xdr:nvSpPr>
      <xdr:spPr>
        <a:xfrm>
          <a:off x="15586075" y="236898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79</xdr:row>
      <xdr:rowOff>4618</xdr:rowOff>
    </xdr:from>
    <xdr:ext cx="184731" cy="264560"/>
    <xdr:sp macro="" textlink="">
      <xdr:nvSpPr>
        <xdr:cNvPr id="174" name="TextBox 173"/>
        <xdr:cNvSpPr txBox="1"/>
      </xdr:nvSpPr>
      <xdr:spPr>
        <a:xfrm>
          <a:off x="15586075" y="270429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87</xdr:row>
      <xdr:rowOff>0</xdr:rowOff>
    </xdr:from>
    <xdr:ext cx="184731" cy="264560"/>
    <xdr:sp macro="" textlink="">
      <xdr:nvSpPr>
        <xdr:cNvPr id="175" name="TextBox 174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87</xdr:row>
      <xdr:rowOff>0</xdr:rowOff>
    </xdr:from>
    <xdr:ext cx="184731" cy="264560"/>
    <xdr:sp macro="" textlink="">
      <xdr:nvSpPr>
        <xdr:cNvPr id="176" name="TextBox 175"/>
        <xdr:cNvSpPr txBox="1"/>
      </xdr:nvSpPr>
      <xdr:spPr>
        <a:xfrm>
          <a:off x="15586075" y="3147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341</xdr:row>
      <xdr:rowOff>294409</xdr:rowOff>
    </xdr:from>
    <xdr:ext cx="184731" cy="264560"/>
    <xdr:sp macro="" textlink="">
      <xdr:nvSpPr>
        <xdr:cNvPr id="177" name="TextBox 176"/>
        <xdr:cNvSpPr txBox="1"/>
      </xdr:nvSpPr>
      <xdr:spPr>
        <a:xfrm>
          <a:off x="15586075" y="332255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347</xdr:row>
      <xdr:rowOff>0</xdr:rowOff>
    </xdr:from>
    <xdr:ext cx="184731" cy="264560"/>
    <xdr:sp macro="" textlink="">
      <xdr:nvSpPr>
        <xdr:cNvPr id="178" name="TextBox 177"/>
        <xdr:cNvSpPr txBox="1"/>
      </xdr:nvSpPr>
      <xdr:spPr>
        <a:xfrm>
          <a:off x="15586075" y="3713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348</xdr:row>
      <xdr:rowOff>1732</xdr:rowOff>
    </xdr:from>
    <xdr:ext cx="184731" cy="264560"/>
    <xdr:sp macro="" textlink="">
      <xdr:nvSpPr>
        <xdr:cNvPr id="179" name="TextBox 178"/>
        <xdr:cNvSpPr txBox="1"/>
      </xdr:nvSpPr>
      <xdr:spPr>
        <a:xfrm>
          <a:off x="15586075" y="374032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92</xdr:row>
      <xdr:rowOff>0</xdr:rowOff>
    </xdr:from>
    <xdr:ext cx="184731" cy="264560"/>
    <xdr:sp macro="" textlink="">
      <xdr:nvSpPr>
        <xdr:cNvPr id="180" name="TextBox 179"/>
        <xdr:cNvSpPr txBox="1"/>
      </xdr:nvSpPr>
      <xdr:spPr>
        <a:xfrm>
          <a:off x="15586075" y="387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157</xdr:row>
      <xdr:rowOff>198293</xdr:rowOff>
    </xdr:from>
    <xdr:ext cx="184731" cy="264560"/>
    <xdr:sp macro="" textlink="">
      <xdr:nvSpPr>
        <xdr:cNvPr id="181" name="TextBox 180"/>
        <xdr:cNvSpPr txBox="1"/>
      </xdr:nvSpPr>
      <xdr:spPr>
        <a:xfrm>
          <a:off x="15586075" y="727025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167</xdr:row>
      <xdr:rowOff>181841</xdr:rowOff>
    </xdr:from>
    <xdr:ext cx="184731" cy="264560"/>
    <xdr:sp macro="" textlink="">
      <xdr:nvSpPr>
        <xdr:cNvPr id="182" name="TextBox 181"/>
        <xdr:cNvSpPr txBox="1"/>
      </xdr:nvSpPr>
      <xdr:spPr>
        <a:xfrm>
          <a:off x="15586075" y="76305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177</xdr:row>
      <xdr:rowOff>261505</xdr:rowOff>
    </xdr:from>
    <xdr:ext cx="184731" cy="264560"/>
    <xdr:sp macro="" textlink="">
      <xdr:nvSpPr>
        <xdr:cNvPr id="183" name="TextBox 182"/>
        <xdr:cNvSpPr txBox="1"/>
      </xdr:nvSpPr>
      <xdr:spPr>
        <a:xfrm>
          <a:off x="15586075" y="79585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183</xdr:row>
      <xdr:rowOff>385</xdr:rowOff>
    </xdr:from>
    <xdr:ext cx="184731" cy="264560"/>
    <xdr:sp macro="" textlink="">
      <xdr:nvSpPr>
        <xdr:cNvPr id="184" name="TextBox 183"/>
        <xdr:cNvSpPr txBox="1"/>
      </xdr:nvSpPr>
      <xdr:spPr>
        <a:xfrm>
          <a:off x="15586075" y="811279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192</xdr:row>
      <xdr:rowOff>199159</xdr:rowOff>
    </xdr:from>
    <xdr:ext cx="184731" cy="264560"/>
    <xdr:sp macro="" textlink="">
      <xdr:nvSpPr>
        <xdr:cNvPr id="185" name="TextBox 184"/>
        <xdr:cNvSpPr txBox="1"/>
      </xdr:nvSpPr>
      <xdr:spPr>
        <a:xfrm>
          <a:off x="15586075" y="8525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203</xdr:row>
      <xdr:rowOff>8562</xdr:rowOff>
    </xdr:from>
    <xdr:ext cx="184731" cy="264560"/>
    <xdr:sp macro="" textlink="">
      <xdr:nvSpPr>
        <xdr:cNvPr id="186" name="TextBox 185"/>
        <xdr:cNvSpPr txBox="1"/>
      </xdr:nvSpPr>
      <xdr:spPr>
        <a:xfrm>
          <a:off x="15586075" y="892641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207</xdr:row>
      <xdr:rowOff>0</xdr:rowOff>
    </xdr:from>
    <xdr:ext cx="184731" cy="264560"/>
    <xdr:sp macro="" textlink="">
      <xdr:nvSpPr>
        <xdr:cNvPr id="187" name="TextBox 186"/>
        <xdr:cNvSpPr txBox="1"/>
      </xdr:nvSpPr>
      <xdr:spPr>
        <a:xfrm>
          <a:off x="15586075" y="9220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222</xdr:row>
      <xdr:rowOff>0</xdr:rowOff>
    </xdr:from>
    <xdr:ext cx="184731" cy="264560"/>
    <xdr:sp macro="" textlink="">
      <xdr:nvSpPr>
        <xdr:cNvPr id="188" name="TextBox 187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222</xdr:row>
      <xdr:rowOff>0</xdr:rowOff>
    </xdr:from>
    <xdr:ext cx="184731" cy="264560"/>
    <xdr:sp macro="" textlink="">
      <xdr:nvSpPr>
        <xdr:cNvPr id="189" name="TextBox 188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222</xdr:row>
      <xdr:rowOff>0</xdr:rowOff>
    </xdr:from>
    <xdr:ext cx="184731" cy="264560"/>
    <xdr:sp macro="" textlink="">
      <xdr:nvSpPr>
        <xdr:cNvPr id="190" name="TextBox 189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223</xdr:row>
      <xdr:rowOff>5196</xdr:rowOff>
    </xdr:from>
    <xdr:ext cx="184731" cy="264560"/>
    <xdr:sp macro="" textlink="">
      <xdr:nvSpPr>
        <xdr:cNvPr id="191" name="TextBox 190"/>
        <xdr:cNvSpPr txBox="1"/>
      </xdr:nvSpPr>
      <xdr:spPr>
        <a:xfrm>
          <a:off x="15586075" y="105338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232</xdr:row>
      <xdr:rowOff>0</xdr:rowOff>
    </xdr:from>
    <xdr:ext cx="184731" cy="264560"/>
    <xdr:sp macro="" textlink="">
      <xdr:nvSpPr>
        <xdr:cNvPr id="192" name="TextBox 191"/>
        <xdr:cNvSpPr txBox="1"/>
      </xdr:nvSpPr>
      <xdr:spPr>
        <a:xfrm>
          <a:off x="15586075" y="108928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234</xdr:row>
      <xdr:rowOff>103044</xdr:rowOff>
    </xdr:from>
    <xdr:ext cx="184731" cy="264560"/>
    <xdr:sp macro="" textlink="">
      <xdr:nvSpPr>
        <xdr:cNvPr id="193" name="TextBox 192"/>
        <xdr:cNvSpPr txBox="1"/>
      </xdr:nvSpPr>
      <xdr:spPr>
        <a:xfrm>
          <a:off x="15586075" y="1113931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240</xdr:row>
      <xdr:rowOff>25978</xdr:rowOff>
    </xdr:from>
    <xdr:ext cx="184731" cy="264560"/>
    <xdr:sp macro="" textlink="">
      <xdr:nvSpPr>
        <xdr:cNvPr id="194" name="TextBox 193"/>
        <xdr:cNvSpPr txBox="1"/>
      </xdr:nvSpPr>
      <xdr:spPr>
        <a:xfrm>
          <a:off x="15586075" y="1134496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195" name="TextBox 194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196" name="TextBox 195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197" name="TextBox 196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198" name="TextBox 197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247</xdr:row>
      <xdr:rowOff>0</xdr:rowOff>
    </xdr:from>
    <xdr:ext cx="184731" cy="264560"/>
    <xdr:sp macro="" textlink="">
      <xdr:nvSpPr>
        <xdr:cNvPr id="199" name="TextBox 198"/>
        <xdr:cNvSpPr txBox="1"/>
      </xdr:nvSpPr>
      <xdr:spPr>
        <a:xfrm>
          <a:off x="15586075" y="1161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0</xdr:colOff>
      <xdr:row>247</xdr:row>
      <xdr:rowOff>0</xdr:rowOff>
    </xdr:from>
    <xdr:ext cx="158750" cy="264560"/>
    <xdr:sp macro="" textlink="">
      <xdr:nvSpPr>
        <xdr:cNvPr id="200" name="TextBox 199"/>
        <xdr:cNvSpPr txBox="1"/>
      </xdr:nvSpPr>
      <xdr:spPr>
        <a:xfrm flipH="1">
          <a:off x="15297150" y="119614950"/>
          <a:ext cx="158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252</xdr:row>
      <xdr:rowOff>0</xdr:rowOff>
    </xdr:from>
    <xdr:ext cx="184731" cy="264560"/>
    <xdr:sp macro="" textlink="">
      <xdr:nvSpPr>
        <xdr:cNvPr id="201" name="TextBox 200"/>
        <xdr:cNvSpPr txBox="1"/>
      </xdr:nvSpPr>
      <xdr:spPr>
        <a:xfrm>
          <a:off x="15586075" y="1177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255</xdr:row>
      <xdr:rowOff>3464</xdr:rowOff>
    </xdr:from>
    <xdr:ext cx="184731" cy="264560"/>
    <xdr:sp macro="" textlink="">
      <xdr:nvSpPr>
        <xdr:cNvPr id="202" name="TextBox 201"/>
        <xdr:cNvSpPr txBox="1"/>
      </xdr:nvSpPr>
      <xdr:spPr>
        <a:xfrm>
          <a:off x="15586075" y="1187357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260</xdr:row>
      <xdr:rowOff>3463</xdr:rowOff>
    </xdr:from>
    <xdr:ext cx="184731" cy="264560"/>
    <xdr:sp macro="" textlink="">
      <xdr:nvSpPr>
        <xdr:cNvPr id="203" name="TextBox 202"/>
        <xdr:cNvSpPr txBox="1"/>
      </xdr:nvSpPr>
      <xdr:spPr>
        <a:xfrm>
          <a:off x="15586075" y="1204121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265</xdr:row>
      <xdr:rowOff>2309</xdr:rowOff>
    </xdr:from>
    <xdr:ext cx="184731" cy="264560"/>
    <xdr:sp macro="" textlink="">
      <xdr:nvSpPr>
        <xdr:cNvPr id="204" name="TextBox 203"/>
        <xdr:cNvSpPr txBox="1"/>
      </xdr:nvSpPr>
      <xdr:spPr>
        <a:xfrm>
          <a:off x="15586075" y="122112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270</xdr:row>
      <xdr:rowOff>1732</xdr:rowOff>
    </xdr:from>
    <xdr:ext cx="184731" cy="264560"/>
    <xdr:sp macro="" textlink="">
      <xdr:nvSpPr>
        <xdr:cNvPr id="205" name="TextBox 204"/>
        <xdr:cNvSpPr txBox="1"/>
      </xdr:nvSpPr>
      <xdr:spPr>
        <a:xfrm>
          <a:off x="15586075" y="1238394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416</xdr:row>
      <xdr:rowOff>346364</xdr:rowOff>
    </xdr:from>
    <xdr:ext cx="184731" cy="264560"/>
    <xdr:sp macro="" textlink="">
      <xdr:nvSpPr>
        <xdr:cNvPr id="206" name="TextBox 205"/>
        <xdr:cNvSpPr txBox="1"/>
      </xdr:nvSpPr>
      <xdr:spPr>
        <a:xfrm>
          <a:off x="15586075" y="126419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423</xdr:row>
      <xdr:rowOff>0</xdr:rowOff>
    </xdr:from>
    <xdr:ext cx="184731" cy="264560"/>
    <xdr:sp macro="" textlink="">
      <xdr:nvSpPr>
        <xdr:cNvPr id="207" name="TextBox 206"/>
        <xdr:cNvSpPr txBox="1"/>
      </xdr:nvSpPr>
      <xdr:spPr>
        <a:xfrm>
          <a:off x="15586075" y="12804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423</xdr:row>
      <xdr:rowOff>0</xdr:rowOff>
    </xdr:from>
    <xdr:ext cx="184731" cy="264560"/>
    <xdr:sp macro="" textlink="">
      <xdr:nvSpPr>
        <xdr:cNvPr id="208" name="TextBox 207"/>
        <xdr:cNvSpPr txBox="1"/>
      </xdr:nvSpPr>
      <xdr:spPr>
        <a:xfrm>
          <a:off x="15586075" y="12804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423</xdr:row>
      <xdr:rowOff>0</xdr:rowOff>
    </xdr:from>
    <xdr:ext cx="184731" cy="264560"/>
    <xdr:sp macro="" textlink="">
      <xdr:nvSpPr>
        <xdr:cNvPr id="209" name="TextBox 208"/>
        <xdr:cNvSpPr txBox="1"/>
      </xdr:nvSpPr>
      <xdr:spPr>
        <a:xfrm>
          <a:off x="15586075" y="12804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426</xdr:row>
      <xdr:rowOff>866</xdr:rowOff>
    </xdr:from>
    <xdr:ext cx="184731" cy="264560"/>
    <xdr:sp macro="" textlink="">
      <xdr:nvSpPr>
        <xdr:cNvPr id="210" name="TextBox 209"/>
        <xdr:cNvSpPr txBox="1"/>
      </xdr:nvSpPr>
      <xdr:spPr>
        <a:xfrm>
          <a:off x="15586075" y="1289566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428</xdr:row>
      <xdr:rowOff>0</xdr:rowOff>
    </xdr:from>
    <xdr:ext cx="184731" cy="264560"/>
    <xdr:sp macro="" textlink="">
      <xdr:nvSpPr>
        <xdr:cNvPr id="211" name="TextBox 210"/>
        <xdr:cNvSpPr txBox="1"/>
      </xdr:nvSpPr>
      <xdr:spPr>
        <a:xfrm>
          <a:off x="15586075" y="13082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439</xdr:row>
      <xdr:rowOff>866</xdr:rowOff>
    </xdr:from>
    <xdr:ext cx="184731" cy="264560"/>
    <xdr:sp macro="" textlink="">
      <xdr:nvSpPr>
        <xdr:cNvPr id="212" name="TextBox 211"/>
        <xdr:cNvSpPr txBox="1"/>
      </xdr:nvSpPr>
      <xdr:spPr>
        <a:xfrm>
          <a:off x="15586075" y="1345573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448</xdr:row>
      <xdr:rowOff>0</xdr:rowOff>
    </xdr:from>
    <xdr:ext cx="184731" cy="264560"/>
    <xdr:sp macro="" textlink="">
      <xdr:nvSpPr>
        <xdr:cNvPr id="213" name="TextBox 212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448</xdr:row>
      <xdr:rowOff>0</xdr:rowOff>
    </xdr:from>
    <xdr:ext cx="184731" cy="264560"/>
    <xdr:sp macro="" textlink="">
      <xdr:nvSpPr>
        <xdr:cNvPr id="214" name="TextBox 213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448</xdr:row>
      <xdr:rowOff>0</xdr:rowOff>
    </xdr:from>
    <xdr:ext cx="184731" cy="264560"/>
    <xdr:sp macro="" textlink="">
      <xdr:nvSpPr>
        <xdr:cNvPr id="215" name="TextBox 214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456</xdr:row>
      <xdr:rowOff>652896</xdr:rowOff>
    </xdr:from>
    <xdr:ext cx="184731" cy="264560"/>
    <xdr:sp macro="" textlink="">
      <xdr:nvSpPr>
        <xdr:cNvPr id="216" name="TextBox 215"/>
        <xdr:cNvSpPr txBox="1"/>
      </xdr:nvSpPr>
      <xdr:spPr>
        <a:xfrm>
          <a:off x="15586075" y="141381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468</xdr:row>
      <xdr:rowOff>0</xdr:rowOff>
    </xdr:from>
    <xdr:ext cx="184731" cy="264560"/>
    <xdr:sp macro="" textlink="">
      <xdr:nvSpPr>
        <xdr:cNvPr id="217" name="TextBox 216"/>
        <xdr:cNvSpPr txBox="1"/>
      </xdr:nvSpPr>
      <xdr:spPr>
        <a:xfrm>
          <a:off x="15586075" y="14500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468</xdr:row>
      <xdr:rowOff>0</xdr:rowOff>
    </xdr:from>
    <xdr:ext cx="184731" cy="264560"/>
    <xdr:sp macro="" textlink="">
      <xdr:nvSpPr>
        <xdr:cNvPr id="218" name="TextBox 217"/>
        <xdr:cNvSpPr txBox="1"/>
      </xdr:nvSpPr>
      <xdr:spPr>
        <a:xfrm>
          <a:off x="15586075" y="14500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468</xdr:row>
      <xdr:rowOff>0</xdr:rowOff>
    </xdr:from>
    <xdr:ext cx="184731" cy="264560"/>
    <xdr:sp macro="" textlink="">
      <xdr:nvSpPr>
        <xdr:cNvPr id="219" name="TextBox 218"/>
        <xdr:cNvSpPr txBox="1"/>
      </xdr:nvSpPr>
      <xdr:spPr>
        <a:xfrm>
          <a:off x="15586075" y="14500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468</xdr:row>
      <xdr:rowOff>156729</xdr:rowOff>
    </xdr:from>
    <xdr:ext cx="184731" cy="264560"/>
    <xdr:sp macro="" textlink="">
      <xdr:nvSpPr>
        <xdr:cNvPr id="220" name="TextBox 219"/>
        <xdr:cNvSpPr txBox="1"/>
      </xdr:nvSpPr>
      <xdr:spPr>
        <a:xfrm>
          <a:off x="15586075" y="1451653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508</xdr:row>
      <xdr:rowOff>256309</xdr:rowOff>
    </xdr:from>
    <xdr:ext cx="184731" cy="264560"/>
    <xdr:sp macro="" textlink="">
      <xdr:nvSpPr>
        <xdr:cNvPr id="221" name="TextBox 220"/>
        <xdr:cNvSpPr txBox="1"/>
      </xdr:nvSpPr>
      <xdr:spPr>
        <a:xfrm>
          <a:off x="15586075" y="1561742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518</xdr:row>
      <xdr:rowOff>8659</xdr:rowOff>
    </xdr:from>
    <xdr:ext cx="184731" cy="264560"/>
    <xdr:sp macro="" textlink="">
      <xdr:nvSpPr>
        <xdr:cNvPr id="222" name="TextBox 221"/>
        <xdr:cNvSpPr txBox="1"/>
      </xdr:nvSpPr>
      <xdr:spPr>
        <a:xfrm>
          <a:off x="15586075" y="158936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588</xdr:row>
      <xdr:rowOff>0</xdr:rowOff>
    </xdr:from>
    <xdr:ext cx="184731" cy="264560"/>
    <xdr:sp macro="" textlink="">
      <xdr:nvSpPr>
        <xdr:cNvPr id="223" name="TextBox 222"/>
        <xdr:cNvSpPr txBox="1"/>
      </xdr:nvSpPr>
      <xdr:spPr>
        <a:xfrm>
          <a:off x="15586075" y="16810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598</xdr:row>
      <xdr:rowOff>0</xdr:rowOff>
    </xdr:from>
    <xdr:ext cx="184731" cy="264560"/>
    <xdr:sp macro="" textlink="">
      <xdr:nvSpPr>
        <xdr:cNvPr id="224" name="TextBox 223"/>
        <xdr:cNvSpPr txBox="1"/>
      </xdr:nvSpPr>
      <xdr:spPr>
        <a:xfrm>
          <a:off x="15586075" y="17372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603</xdr:row>
      <xdr:rowOff>0</xdr:rowOff>
    </xdr:from>
    <xdr:ext cx="184731" cy="264560"/>
    <xdr:sp macro="" textlink="">
      <xdr:nvSpPr>
        <xdr:cNvPr id="225" name="TextBox 224"/>
        <xdr:cNvSpPr txBox="1"/>
      </xdr:nvSpPr>
      <xdr:spPr>
        <a:xfrm>
          <a:off x="15586075" y="1755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603</xdr:row>
      <xdr:rowOff>0</xdr:rowOff>
    </xdr:from>
    <xdr:ext cx="184731" cy="264560"/>
    <xdr:sp macro="" textlink="">
      <xdr:nvSpPr>
        <xdr:cNvPr id="226" name="TextBox 225"/>
        <xdr:cNvSpPr txBox="1"/>
      </xdr:nvSpPr>
      <xdr:spPr>
        <a:xfrm>
          <a:off x="15586075" y="1755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606</xdr:row>
      <xdr:rowOff>3465</xdr:rowOff>
    </xdr:from>
    <xdr:ext cx="184731" cy="264560"/>
    <xdr:sp macro="" textlink="">
      <xdr:nvSpPr>
        <xdr:cNvPr id="227" name="TextBox 226"/>
        <xdr:cNvSpPr txBox="1"/>
      </xdr:nvSpPr>
      <xdr:spPr>
        <a:xfrm>
          <a:off x="15586075" y="176901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611</xdr:row>
      <xdr:rowOff>0</xdr:rowOff>
    </xdr:from>
    <xdr:ext cx="184731" cy="264560"/>
    <xdr:sp macro="" textlink="">
      <xdr:nvSpPr>
        <xdr:cNvPr id="228" name="TextBox 227"/>
        <xdr:cNvSpPr txBox="1"/>
      </xdr:nvSpPr>
      <xdr:spPr>
        <a:xfrm>
          <a:off x="15586075" y="1787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615</xdr:row>
      <xdr:rowOff>298739</xdr:rowOff>
    </xdr:from>
    <xdr:ext cx="184731" cy="264560"/>
    <xdr:sp macro="" textlink="">
      <xdr:nvSpPr>
        <xdr:cNvPr id="229" name="TextBox 228"/>
        <xdr:cNvSpPr txBox="1"/>
      </xdr:nvSpPr>
      <xdr:spPr>
        <a:xfrm>
          <a:off x="15586075" y="180880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621</xdr:row>
      <xdr:rowOff>1732</xdr:rowOff>
    </xdr:from>
    <xdr:ext cx="184731" cy="264560"/>
    <xdr:sp macro="" textlink="">
      <xdr:nvSpPr>
        <xdr:cNvPr id="230" name="TextBox 229"/>
        <xdr:cNvSpPr txBox="1"/>
      </xdr:nvSpPr>
      <xdr:spPr>
        <a:xfrm>
          <a:off x="15586075" y="1825007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625</xdr:row>
      <xdr:rowOff>190500</xdr:rowOff>
    </xdr:from>
    <xdr:ext cx="184731" cy="264560"/>
    <xdr:sp macro="" textlink="">
      <xdr:nvSpPr>
        <xdr:cNvPr id="231" name="TextBox 230"/>
        <xdr:cNvSpPr txBox="1"/>
      </xdr:nvSpPr>
      <xdr:spPr>
        <a:xfrm>
          <a:off x="15586075" y="1842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632</xdr:row>
      <xdr:rowOff>278822</xdr:rowOff>
    </xdr:from>
    <xdr:ext cx="184731" cy="264560"/>
    <xdr:sp macro="" textlink="">
      <xdr:nvSpPr>
        <xdr:cNvPr id="232" name="TextBox 231"/>
        <xdr:cNvSpPr txBox="1"/>
      </xdr:nvSpPr>
      <xdr:spPr>
        <a:xfrm>
          <a:off x="15586075" y="1870450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643</xdr:row>
      <xdr:rowOff>148070</xdr:rowOff>
    </xdr:from>
    <xdr:ext cx="184731" cy="264560"/>
    <xdr:sp macro="" textlink="">
      <xdr:nvSpPr>
        <xdr:cNvPr id="233" name="TextBox 232"/>
        <xdr:cNvSpPr txBox="1"/>
      </xdr:nvSpPr>
      <xdr:spPr>
        <a:xfrm>
          <a:off x="15586075" y="190889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653</xdr:row>
      <xdr:rowOff>0</xdr:rowOff>
    </xdr:from>
    <xdr:ext cx="184731" cy="264560"/>
    <xdr:sp macro="" textlink="">
      <xdr:nvSpPr>
        <xdr:cNvPr id="234" name="TextBox 233"/>
        <xdr:cNvSpPr txBox="1"/>
      </xdr:nvSpPr>
      <xdr:spPr>
        <a:xfrm>
          <a:off x="15586075" y="1944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713</xdr:row>
      <xdr:rowOff>225136</xdr:rowOff>
    </xdr:from>
    <xdr:ext cx="184731" cy="264560"/>
    <xdr:sp macro="" textlink="">
      <xdr:nvSpPr>
        <xdr:cNvPr id="235" name="TextBox 234"/>
        <xdr:cNvSpPr txBox="1"/>
      </xdr:nvSpPr>
      <xdr:spPr>
        <a:xfrm>
          <a:off x="15586075" y="1980022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722</xdr:row>
      <xdr:rowOff>338570</xdr:rowOff>
    </xdr:from>
    <xdr:ext cx="184731" cy="264560"/>
    <xdr:sp macro="" textlink="">
      <xdr:nvSpPr>
        <xdr:cNvPr id="236" name="TextBox 235"/>
        <xdr:cNvSpPr txBox="1"/>
      </xdr:nvSpPr>
      <xdr:spPr>
        <a:xfrm>
          <a:off x="15586075" y="2010747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733</xdr:row>
      <xdr:rowOff>0</xdr:rowOff>
    </xdr:from>
    <xdr:ext cx="184731" cy="264560"/>
    <xdr:sp macro="" textlink="">
      <xdr:nvSpPr>
        <xdr:cNvPr id="237" name="TextBox 236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733</xdr:row>
      <xdr:rowOff>1443</xdr:rowOff>
    </xdr:from>
    <xdr:ext cx="184731" cy="264560"/>
    <xdr:sp macro="" textlink="">
      <xdr:nvSpPr>
        <xdr:cNvPr id="238" name="TextBox 237"/>
        <xdr:cNvSpPr txBox="1"/>
      </xdr:nvSpPr>
      <xdr:spPr>
        <a:xfrm>
          <a:off x="15586075" y="2048524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743</xdr:row>
      <xdr:rowOff>0</xdr:rowOff>
    </xdr:from>
    <xdr:ext cx="184731" cy="264560"/>
    <xdr:sp macro="" textlink="">
      <xdr:nvSpPr>
        <xdr:cNvPr id="239" name="TextBox 238"/>
        <xdr:cNvSpPr txBox="1"/>
      </xdr:nvSpPr>
      <xdr:spPr>
        <a:xfrm>
          <a:off x="15586075" y="2084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0</xdr:colOff>
      <xdr:row>743</xdr:row>
      <xdr:rowOff>1</xdr:rowOff>
    </xdr:from>
    <xdr:ext cx="243417" cy="264560"/>
    <xdr:sp macro="" textlink="">
      <xdr:nvSpPr>
        <xdr:cNvPr id="240" name="TextBox 239"/>
        <xdr:cNvSpPr txBox="1"/>
      </xdr:nvSpPr>
      <xdr:spPr>
        <a:xfrm>
          <a:off x="15297150" y="252736351"/>
          <a:ext cx="24341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753</xdr:row>
      <xdr:rowOff>34637</xdr:rowOff>
    </xdr:from>
    <xdr:ext cx="184731" cy="264560"/>
    <xdr:sp macro="" textlink="">
      <xdr:nvSpPr>
        <xdr:cNvPr id="241" name="TextBox 240"/>
        <xdr:cNvSpPr txBox="1"/>
      </xdr:nvSpPr>
      <xdr:spPr>
        <a:xfrm>
          <a:off x="15586075" y="2120230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766</xdr:row>
      <xdr:rowOff>156730</xdr:rowOff>
    </xdr:from>
    <xdr:ext cx="184731" cy="264560"/>
    <xdr:sp macro="" textlink="">
      <xdr:nvSpPr>
        <xdr:cNvPr id="242" name="TextBox 241"/>
        <xdr:cNvSpPr txBox="1"/>
      </xdr:nvSpPr>
      <xdr:spPr>
        <a:xfrm>
          <a:off x="15586075" y="216501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761</xdr:row>
      <xdr:rowOff>0</xdr:rowOff>
    </xdr:from>
    <xdr:ext cx="184731" cy="264560"/>
    <xdr:sp macro="" textlink="">
      <xdr:nvSpPr>
        <xdr:cNvPr id="243" name="TextBox 242"/>
        <xdr:cNvSpPr txBox="1"/>
      </xdr:nvSpPr>
      <xdr:spPr>
        <a:xfrm>
          <a:off x="15586075" y="21447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267</xdr:row>
      <xdr:rowOff>0</xdr:rowOff>
    </xdr:from>
    <xdr:ext cx="184731" cy="264560"/>
    <xdr:sp macro="" textlink="">
      <xdr:nvSpPr>
        <xdr:cNvPr id="244" name="TextBox 243"/>
        <xdr:cNvSpPr txBox="1"/>
      </xdr:nvSpPr>
      <xdr:spPr>
        <a:xfrm>
          <a:off x="15586075" y="12284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92</xdr:row>
      <xdr:rowOff>121228</xdr:rowOff>
    </xdr:from>
    <xdr:ext cx="184731" cy="264560"/>
    <xdr:sp macro="" textlink="">
      <xdr:nvSpPr>
        <xdr:cNvPr id="245" name="TextBox 244"/>
        <xdr:cNvSpPr txBox="1"/>
      </xdr:nvSpPr>
      <xdr:spPr>
        <a:xfrm>
          <a:off x="15586075" y="388308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92</xdr:row>
      <xdr:rowOff>121228</xdr:rowOff>
    </xdr:from>
    <xdr:ext cx="184731" cy="264560"/>
    <xdr:sp macro="" textlink="">
      <xdr:nvSpPr>
        <xdr:cNvPr id="246" name="TextBox 245"/>
        <xdr:cNvSpPr txBox="1"/>
      </xdr:nvSpPr>
      <xdr:spPr>
        <a:xfrm>
          <a:off x="15586075" y="388308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92</xdr:row>
      <xdr:rowOff>121228</xdr:rowOff>
    </xdr:from>
    <xdr:ext cx="184731" cy="264560"/>
    <xdr:sp macro="" textlink="">
      <xdr:nvSpPr>
        <xdr:cNvPr id="247" name="TextBox 246"/>
        <xdr:cNvSpPr txBox="1"/>
      </xdr:nvSpPr>
      <xdr:spPr>
        <a:xfrm>
          <a:off x="15586075" y="388308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18</xdr:row>
      <xdr:rowOff>277091</xdr:rowOff>
    </xdr:from>
    <xdr:ext cx="184731" cy="264560"/>
    <xdr:sp macro="" textlink="">
      <xdr:nvSpPr>
        <xdr:cNvPr id="248" name="TextBox 247"/>
        <xdr:cNvSpPr txBox="1"/>
      </xdr:nvSpPr>
      <xdr:spPr>
        <a:xfrm>
          <a:off x="15586075" y="7211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18</xdr:row>
      <xdr:rowOff>277091</xdr:rowOff>
    </xdr:from>
    <xdr:ext cx="184731" cy="264560"/>
    <xdr:sp macro="" textlink="">
      <xdr:nvSpPr>
        <xdr:cNvPr id="249" name="TextBox 248"/>
        <xdr:cNvSpPr txBox="1"/>
      </xdr:nvSpPr>
      <xdr:spPr>
        <a:xfrm>
          <a:off x="15586075" y="7211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18</xdr:row>
      <xdr:rowOff>277091</xdr:rowOff>
    </xdr:from>
    <xdr:ext cx="184731" cy="264560"/>
    <xdr:sp macro="" textlink="">
      <xdr:nvSpPr>
        <xdr:cNvPr id="250" name="TextBox 249"/>
        <xdr:cNvSpPr txBox="1"/>
      </xdr:nvSpPr>
      <xdr:spPr>
        <a:xfrm>
          <a:off x="15586075" y="7211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50</xdr:row>
      <xdr:rowOff>0</xdr:rowOff>
    </xdr:from>
    <xdr:ext cx="184731" cy="264560"/>
    <xdr:sp macro="" textlink="">
      <xdr:nvSpPr>
        <xdr:cNvPr id="279" name="TextBox 278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50</xdr:row>
      <xdr:rowOff>0</xdr:rowOff>
    </xdr:from>
    <xdr:ext cx="184731" cy="264560"/>
    <xdr:sp macro="" textlink="">
      <xdr:nvSpPr>
        <xdr:cNvPr id="280" name="TextBox 279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50</xdr:row>
      <xdr:rowOff>0</xdr:rowOff>
    </xdr:from>
    <xdr:ext cx="184731" cy="264560"/>
    <xdr:sp macro="" textlink="">
      <xdr:nvSpPr>
        <xdr:cNvPr id="281" name="TextBox 280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50</xdr:row>
      <xdr:rowOff>0</xdr:rowOff>
    </xdr:from>
    <xdr:ext cx="184731" cy="264560"/>
    <xdr:sp macro="" textlink="">
      <xdr:nvSpPr>
        <xdr:cNvPr id="282" name="TextBox 281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50</xdr:row>
      <xdr:rowOff>0</xdr:rowOff>
    </xdr:from>
    <xdr:ext cx="184731" cy="264560"/>
    <xdr:sp macro="" textlink="">
      <xdr:nvSpPr>
        <xdr:cNvPr id="283" name="TextBox 282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50</xdr:row>
      <xdr:rowOff>0</xdr:rowOff>
    </xdr:from>
    <xdr:ext cx="184731" cy="264560"/>
    <xdr:sp macro="" textlink="">
      <xdr:nvSpPr>
        <xdr:cNvPr id="284" name="TextBox 283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50</xdr:row>
      <xdr:rowOff>0</xdr:rowOff>
    </xdr:from>
    <xdr:ext cx="184731" cy="264560"/>
    <xdr:sp macro="" textlink="">
      <xdr:nvSpPr>
        <xdr:cNvPr id="285" name="TextBox 284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50</xdr:row>
      <xdr:rowOff>0</xdr:rowOff>
    </xdr:from>
    <xdr:ext cx="184731" cy="264560"/>
    <xdr:sp macro="" textlink="">
      <xdr:nvSpPr>
        <xdr:cNvPr id="286" name="TextBox 285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50</xdr:row>
      <xdr:rowOff>0</xdr:rowOff>
    </xdr:from>
    <xdr:ext cx="184731" cy="264560"/>
    <xdr:sp macro="" textlink="">
      <xdr:nvSpPr>
        <xdr:cNvPr id="287" name="TextBox 286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50</xdr:row>
      <xdr:rowOff>0</xdr:rowOff>
    </xdr:from>
    <xdr:ext cx="184731" cy="264560"/>
    <xdr:sp macro="" textlink="">
      <xdr:nvSpPr>
        <xdr:cNvPr id="288" name="TextBox 287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50</xdr:row>
      <xdr:rowOff>0</xdr:rowOff>
    </xdr:from>
    <xdr:ext cx="184731" cy="264560"/>
    <xdr:sp macro="" textlink="">
      <xdr:nvSpPr>
        <xdr:cNvPr id="289" name="TextBox 288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50</xdr:row>
      <xdr:rowOff>0</xdr:rowOff>
    </xdr:from>
    <xdr:ext cx="184731" cy="264560"/>
    <xdr:sp macro="" textlink="">
      <xdr:nvSpPr>
        <xdr:cNvPr id="290" name="TextBox 289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50</xdr:row>
      <xdr:rowOff>0</xdr:rowOff>
    </xdr:from>
    <xdr:ext cx="184731" cy="264560"/>
    <xdr:sp macro="" textlink="">
      <xdr:nvSpPr>
        <xdr:cNvPr id="291" name="TextBox 290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50</xdr:row>
      <xdr:rowOff>0</xdr:rowOff>
    </xdr:from>
    <xdr:ext cx="184731" cy="264560"/>
    <xdr:sp macro="" textlink="">
      <xdr:nvSpPr>
        <xdr:cNvPr id="292" name="TextBox 291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50</xdr:row>
      <xdr:rowOff>0</xdr:rowOff>
    </xdr:from>
    <xdr:ext cx="184731" cy="264560"/>
    <xdr:sp macro="" textlink="">
      <xdr:nvSpPr>
        <xdr:cNvPr id="293" name="TextBox 292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50</xdr:row>
      <xdr:rowOff>0</xdr:rowOff>
    </xdr:from>
    <xdr:ext cx="184731" cy="264560"/>
    <xdr:sp macro="" textlink="">
      <xdr:nvSpPr>
        <xdr:cNvPr id="294" name="TextBox 293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50</xdr:row>
      <xdr:rowOff>0</xdr:rowOff>
    </xdr:from>
    <xdr:ext cx="184731" cy="264560"/>
    <xdr:sp macro="" textlink="">
      <xdr:nvSpPr>
        <xdr:cNvPr id="295" name="TextBox 294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50</xdr:row>
      <xdr:rowOff>0</xdr:rowOff>
    </xdr:from>
    <xdr:ext cx="184731" cy="264560"/>
    <xdr:sp macro="" textlink="">
      <xdr:nvSpPr>
        <xdr:cNvPr id="296" name="TextBox 295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50</xdr:row>
      <xdr:rowOff>0</xdr:rowOff>
    </xdr:from>
    <xdr:ext cx="184731" cy="264560"/>
    <xdr:sp macro="" textlink="">
      <xdr:nvSpPr>
        <xdr:cNvPr id="297" name="TextBox 296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50</xdr:row>
      <xdr:rowOff>0</xdr:rowOff>
    </xdr:from>
    <xdr:ext cx="184731" cy="264560"/>
    <xdr:sp macro="" textlink="">
      <xdr:nvSpPr>
        <xdr:cNvPr id="298" name="TextBox 297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50</xdr:row>
      <xdr:rowOff>0</xdr:rowOff>
    </xdr:from>
    <xdr:ext cx="184731" cy="264560"/>
    <xdr:sp macro="" textlink="">
      <xdr:nvSpPr>
        <xdr:cNvPr id="299" name="TextBox 298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50</xdr:row>
      <xdr:rowOff>0</xdr:rowOff>
    </xdr:from>
    <xdr:ext cx="184731" cy="264560"/>
    <xdr:sp macro="" textlink="">
      <xdr:nvSpPr>
        <xdr:cNvPr id="300" name="TextBox 299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50</xdr:row>
      <xdr:rowOff>0</xdr:rowOff>
    </xdr:from>
    <xdr:ext cx="184731" cy="264560"/>
    <xdr:sp macro="" textlink="">
      <xdr:nvSpPr>
        <xdr:cNvPr id="301" name="TextBox 300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50</xdr:row>
      <xdr:rowOff>0</xdr:rowOff>
    </xdr:from>
    <xdr:ext cx="184731" cy="264560"/>
    <xdr:sp macro="" textlink="">
      <xdr:nvSpPr>
        <xdr:cNvPr id="302" name="TextBox 301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50</xdr:row>
      <xdr:rowOff>0</xdr:rowOff>
    </xdr:from>
    <xdr:ext cx="184731" cy="264560"/>
    <xdr:sp macro="" textlink="">
      <xdr:nvSpPr>
        <xdr:cNvPr id="303" name="TextBox 302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50</xdr:row>
      <xdr:rowOff>0</xdr:rowOff>
    </xdr:from>
    <xdr:ext cx="184731" cy="264560"/>
    <xdr:sp macro="" textlink="">
      <xdr:nvSpPr>
        <xdr:cNvPr id="304" name="TextBox 303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50</xdr:row>
      <xdr:rowOff>0</xdr:rowOff>
    </xdr:from>
    <xdr:ext cx="184731" cy="264560"/>
    <xdr:sp macro="" textlink="">
      <xdr:nvSpPr>
        <xdr:cNvPr id="305" name="TextBox 304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1171575</xdr:colOff>
      <xdr:row>50</xdr:row>
      <xdr:rowOff>0</xdr:rowOff>
    </xdr:from>
    <xdr:ext cx="184731" cy="264560"/>
    <xdr:sp macro="" textlink="">
      <xdr:nvSpPr>
        <xdr:cNvPr id="306" name="TextBox 305"/>
        <xdr:cNvSpPr txBox="1"/>
      </xdr:nvSpPr>
      <xdr:spPr>
        <a:xfrm>
          <a:off x="11801475" y="1713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</xdr:row>
      <xdr:rowOff>3464</xdr:rowOff>
    </xdr:from>
    <xdr:ext cx="184731" cy="264560"/>
    <xdr:sp macro="" textlink="">
      <xdr:nvSpPr>
        <xdr:cNvPr id="307" name="TextBox 306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</xdr:row>
      <xdr:rowOff>3464</xdr:rowOff>
    </xdr:from>
    <xdr:ext cx="184731" cy="264560"/>
    <xdr:sp macro="" textlink="">
      <xdr:nvSpPr>
        <xdr:cNvPr id="308" name="TextBox 307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</xdr:row>
      <xdr:rowOff>3464</xdr:rowOff>
    </xdr:from>
    <xdr:ext cx="184731" cy="264560"/>
    <xdr:sp macro="" textlink="">
      <xdr:nvSpPr>
        <xdr:cNvPr id="309" name="TextBox 308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</xdr:row>
      <xdr:rowOff>3464</xdr:rowOff>
    </xdr:from>
    <xdr:ext cx="184731" cy="264560"/>
    <xdr:sp macro="" textlink="">
      <xdr:nvSpPr>
        <xdr:cNvPr id="310" name="TextBox 309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</xdr:row>
      <xdr:rowOff>3464</xdr:rowOff>
    </xdr:from>
    <xdr:ext cx="184731" cy="264560"/>
    <xdr:sp macro="" textlink="">
      <xdr:nvSpPr>
        <xdr:cNvPr id="311" name="TextBox 310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</xdr:row>
      <xdr:rowOff>3464</xdr:rowOff>
    </xdr:from>
    <xdr:ext cx="184731" cy="264560"/>
    <xdr:sp macro="" textlink="">
      <xdr:nvSpPr>
        <xdr:cNvPr id="312" name="TextBox 311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</xdr:row>
      <xdr:rowOff>4330</xdr:rowOff>
    </xdr:from>
    <xdr:ext cx="184731" cy="264560"/>
    <xdr:sp macro="" textlink="">
      <xdr:nvSpPr>
        <xdr:cNvPr id="313" name="TextBox 312"/>
        <xdr:cNvSpPr txBox="1"/>
      </xdr:nvSpPr>
      <xdr:spPr>
        <a:xfrm>
          <a:off x="15586075" y="236898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</xdr:row>
      <xdr:rowOff>4330</xdr:rowOff>
    </xdr:from>
    <xdr:ext cx="184731" cy="264560"/>
    <xdr:sp macro="" textlink="">
      <xdr:nvSpPr>
        <xdr:cNvPr id="314" name="TextBox 313"/>
        <xdr:cNvSpPr txBox="1"/>
      </xdr:nvSpPr>
      <xdr:spPr>
        <a:xfrm>
          <a:off x="15586075" y="236898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</xdr:row>
      <xdr:rowOff>4330</xdr:rowOff>
    </xdr:from>
    <xdr:ext cx="184731" cy="264560"/>
    <xdr:sp macro="" textlink="">
      <xdr:nvSpPr>
        <xdr:cNvPr id="315" name="TextBox 314"/>
        <xdr:cNvSpPr txBox="1"/>
      </xdr:nvSpPr>
      <xdr:spPr>
        <a:xfrm>
          <a:off x="15586075" y="236898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</xdr:row>
      <xdr:rowOff>4330</xdr:rowOff>
    </xdr:from>
    <xdr:ext cx="184731" cy="264560"/>
    <xdr:sp macro="" textlink="">
      <xdr:nvSpPr>
        <xdr:cNvPr id="316" name="TextBox 315"/>
        <xdr:cNvSpPr txBox="1"/>
      </xdr:nvSpPr>
      <xdr:spPr>
        <a:xfrm>
          <a:off x="15586075" y="236898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</xdr:row>
      <xdr:rowOff>4330</xdr:rowOff>
    </xdr:from>
    <xdr:ext cx="184731" cy="264560"/>
    <xdr:sp macro="" textlink="">
      <xdr:nvSpPr>
        <xdr:cNvPr id="317" name="TextBox 316"/>
        <xdr:cNvSpPr txBox="1"/>
      </xdr:nvSpPr>
      <xdr:spPr>
        <a:xfrm>
          <a:off x="15586075" y="236898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</xdr:row>
      <xdr:rowOff>4330</xdr:rowOff>
    </xdr:from>
    <xdr:ext cx="184731" cy="264560"/>
    <xdr:sp macro="" textlink="">
      <xdr:nvSpPr>
        <xdr:cNvPr id="318" name="TextBox 317"/>
        <xdr:cNvSpPr txBox="1"/>
      </xdr:nvSpPr>
      <xdr:spPr>
        <a:xfrm>
          <a:off x="15586075" y="236898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222</xdr:row>
      <xdr:rowOff>0</xdr:rowOff>
    </xdr:from>
    <xdr:ext cx="184731" cy="264560"/>
    <xdr:sp macro="" textlink="">
      <xdr:nvSpPr>
        <xdr:cNvPr id="319" name="TextBox 318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222</xdr:row>
      <xdr:rowOff>0</xdr:rowOff>
    </xdr:from>
    <xdr:ext cx="184731" cy="264560"/>
    <xdr:sp macro="" textlink="">
      <xdr:nvSpPr>
        <xdr:cNvPr id="320" name="TextBox 319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222</xdr:row>
      <xdr:rowOff>0</xdr:rowOff>
    </xdr:from>
    <xdr:ext cx="184731" cy="264560"/>
    <xdr:sp macro="" textlink="">
      <xdr:nvSpPr>
        <xdr:cNvPr id="321" name="TextBox 320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222</xdr:row>
      <xdr:rowOff>0</xdr:rowOff>
    </xdr:from>
    <xdr:ext cx="184731" cy="264560"/>
    <xdr:sp macro="" textlink="">
      <xdr:nvSpPr>
        <xdr:cNvPr id="322" name="TextBox 321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222</xdr:row>
      <xdr:rowOff>0</xdr:rowOff>
    </xdr:from>
    <xdr:ext cx="184731" cy="264560"/>
    <xdr:sp macro="" textlink="">
      <xdr:nvSpPr>
        <xdr:cNvPr id="323" name="TextBox 322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222</xdr:row>
      <xdr:rowOff>0</xdr:rowOff>
    </xdr:from>
    <xdr:ext cx="184731" cy="264560"/>
    <xdr:sp macro="" textlink="">
      <xdr:nvSpPr>
        <xdr:cNvPr id="324" name="TextBox 323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222</xdr:row>
      <xdr:rowOff>0</xdr:rowOff>
    </xdr:from>
    <xdr:ext cx="184731" cy="264560"/>
    <xdr:sp macro="" textlink="">
      <xdr:nvSpPr>
        <xdr:cNvPr id="325" name="TextBox 324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222</xdr:row>
      <xdr:rowOff>0</xdr:rowOff>
    </xdr:from>
    <xdr:ext cx="184731" cy="264560"/>
    <xdr:sp macro="" textlink="">
      <xdr:nvSpPr>
        <xdr:cNvPr id="326" name="TextBox 325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222</xdr:row>
      <xdr:rowOff>0</xdr:rowOff>
    </xdr:from>
    <xdr:ext cx="184731" cy="264560"/>
    <xdr:sp macro="" textlink="">
      <xdr:nvSpPr>
        <xdr:cNvPr id="327" name="TextBox 326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222</xdr:row>
      <xdr:rowOff>0</xdr:rowOff>
    </xdr:from>
    <xdr:ext cx="184731" cy="264560"/>
    <xdr:sp macro="" textlink="">
      <xdr:nvSpPr>
        <xdr:cNvPr id="328" name="TextBox 327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222</xdr:row>
      <xdr:rowOff>0</xdr:rowOff>
    </xdr:from>
    <xdr:ext cx="184731" cy="264560"/>
    <xdr:sp macro="" textlink="">
      <xdr:nvSpPr>
        <xdr:cNvPr id="329" name="TextBox 328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222</xdr:row>
      <xdr:rowOff>0</xdr:rowOff>
    </xdr:from>
    <xdr:ext cx="184731" cy="264560"/>
    <xdr:sp macro="" textlink="">
      <xdr:nvSpPr>
        <xdr:cNvPr id="330" name="TextBox 329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222</xdr:row>
      <xdr:rowOff>0</xdr:rowOff>
    </xdr:from>
    <xdr:ext cx="184731" cy="264560"/>
    <xdr:sp macro="" textlink="">
      <xdr:nvSpPr>
        <xdr:cNvPr id="331" name="TextBox 330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222</xdr:row>
      <xdr:rowOff>0</xdr:rowOff>
    </xdr:from>
    <xdr:ext cx="184731" cy="264560"/>
    <xdr:sp macro="" textlink="">
      <xdr:nvSpPr>
        <xdr:cNvPr id="332" name="TextBox 331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222</xdr:row>
      <xdr:rowOff>0</xdr:rowOff>
    </xdr:from>
    <xdr:ext cx="184731" cy="264560"/>
    <xdr:sp macro="" textlink="">
      <xdr:nvSpPr>
        <xdr:cNvPr id="333" name="TextBox 332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222</xdr:row>
      <xdr:rowOff>0</xdr:rowOff>
    </xdr:from>
    <xdr:ext cx="184731" cy="264560"/>
    <xdr:sp macro="" textlink="">
      <xdr:nvSpPr>
        <xdr:cNvPr id="334" name="TextBox 333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222</xdr:row>
      <xdr:rowOff>0</xdr:rowOff>
    </xdr:from>
    <xdr:ext cx="184731" cy="264560"/>
    <xdr:sp macro="" textlink="">
      <xdr:nvSpPr>
        <xdr:cNvPr id="335" name="TextBox 334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222</xdr:row>
      <xdr:rowOff>0</xdr:rowOff>
    </xdr:from>
    <xdr:ext cx="184731" cy="264560"/>
    <xdr:sp macro="" textlink="">
      <xdr:nvSpPr>
        <xdr:cNvPr id="336" name="TextBox 335"/>
        <xdr:cNvSpPr txBox="1"/>
      </xdr:nvSpPr>
      <xdr:spPr>
        <a:xfrm>
          <a:off x="15586075" y="1050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252</xdr:row>
      <xdr:rowOff>0</xdr:rowOff>
    </xdr:from>
    <xdr:ext cx="184731" cy="264560"/>
    <xdr:sp macro="" textlink="">
      <xdr:nvSpPr>
        <xdr:cNvPr id="337" name="TextBox 336"/>
        <xdr:cNvSpPr txBox="1"/>
      </xdr:nvSpPr>
      <xdr:spPr>
        <a:xfrm>
          <a:off x="15586075" y="1177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252</xdr:row>
      <xdr:rowOff>0</xdr:rowOff>
    </xdr:from>
    <xdr:ext cx="184731" cy="264560"/>
    <xdr:sp macro="" textlink="">
      <xdr:nvSpPr>
        <xdr:cNvPr id="338" name="TextBox 337"/>
        <xdr:cNvSpPr txBox="1"/>
      </xdr:nvSpPr>
      <xdr:spPr>
        <a:xfrm>
          <a:off x="15586075" y="1177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252</xdr:row>
      <xdr:rowOff>0</xdr:rowOff>
    </xdr:from>
    <xdr:ext cx="184731" cy="264560"/>
    <xdr:sp macro="" textlink="">
      <xdr:nvSpPr>
        <xdr:cNvPr id="339" name="TextBox 338"/>
        <xdr:cNvSpPr txBox="1"/>
      </xdr:nvSpPr>
      <xdr:spPr>
        <a:xfrm>
          <a:off x="15586075" y="1177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252</xdr:row>
      <xdr:rowOff>0</xdr:rowOff>
    </xdr:from>
    <xdr:ext cx="184731" cy="264560"/>
    <xdr:sp macro="" textlink="">
      <xdr:nvSpPr>
        <xdr:cNvPr id="340" name="TextBox 339"/>
        <xdr:cNvSpPr txBox="1"/>
      </xdr:nvSpPr>
      <xdr:spPr>
        <a:xfrm>
          <a:off x="15586075" y="1177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252</xdr:row>
      <xdr:rowOff>0</xdr:rowOff>
    </xdr:from>
    <xdr:ext cx="184731" cy="264560"/>
    <xdr:sp macro="" textlink="">
      <xdr:nvSpPr>
        <xdr:cNvPr id="341" name="TextBox 340"/>
        <xdr:cNvSpPr txBox="1"/>
      </xdr:nvSpPr>
      <xdr:spPr>
        <a:xfrm>
          <a:off x="15586075" y="1177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252</xdr:row>
      <xdr:rowOff>0</xdr:rowOff>
    </xdr:from>
    <xdr:ext cx="184731" cy="264560"/>
    <xdr:sp macro="" textlink="">
      <xdr:nvSpPr>
        <xdr:cNvPr id="342" name="TextBox 341"/>
        <xdr:cNvSpPr txBox="1"/>
      </xdr:nvSpPr>
      <xdr:spPr>
        <a:xfrm>
          <a:off x="15586075" y="1177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343" name="TextBox 342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344" name="TextBox 343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345" name="TextBox 344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346" name="TextBox 345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347" name="TextBox 346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348" name="TextBox 347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349" name="TextBox 348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350" name="TextBox 349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351" name="TextBox 350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352" name="TextBox 351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353" name="TextBox 352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354" name="TextBox 353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355" name="TextBox 354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356" name="TextBox 355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357" name="TextBox 356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358" name="TextBox 357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359" name="TextBox 358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360" name="TextBox 359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361" name="TextBox 360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362" name="TextBox 361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363" name="TextBox 362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364" name="TextBox 363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365" name="TextBox 364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242</xdr:row>
      <xdr:rowOff>0</xdr:rowOff>
    </xdr:from>
    <xdr:ext cx="184731" cy="264560"/>
    <xdr:sp macro="" textlink="">
      <xdr:nvSpPr>
        <xdr:cNvPr id="366" name="TextBox 365"/>
        <xdr:cNvSpPr txBox="1"/>
      </xdr:nvSpPr>
      <xdr:spPr>
        <a:xfrm>
          <a:off x="15586075" y="1143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267</xdr:row>
      <xdr:rowOff>0</xdr:rowOff>
    </xdr:from>
    <xdr:ext cx="184731" cy="264560"/>
    <xdr:sp macro="" textlink="">
      <xdr:nvSpPr>
        <xdr:cNvPr id="367" name="TextBox 366"/>
        <xdr:cNvSpPr txBox="1"/>
      </xdr:nvSpPr>
      <xdr:spPr>
        <a:xfrm>
          <a:off x="15586075" y="12284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267</xdr:row>
      <xdr:rowOff>0</xdr:rowOff>
    </xdr:from>
    <xdr:ext cx="184731" cy="264560"/>
    <xdr:sp macro="" textlink="">
      <xdr:nvSpPr>
        <xdr:cNvPr id="368" name="TextBox 367"/>
        <xdr:cNvSpPr txBox="1"/>
      </xdr:nvSpPr>
      <xdr:spPr>
        <a:xfrm>
          <a:off x="15586075" y="12284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267</xdr:row>
      <xdr:rowOff>0</xdr:rowOff>
    </xdr:from>
    <xdr:ext cx="184731" cy="264560"/>
    <xdr:sp macro="" textlink="">
      <xdr:nvSpPr>
        <xdr:cNvPr id="369" name="TextBox 368"/>
        <xdr:cNvSpPr txBox="1"/>
      </xdr:nvSpPr>
      <xdr:spPr>
        <a:xfrm>
          <a:off x="15586075" y="12284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267</xdr:row>
      <xdr:rowOff>0</xdr:rowOff>
    </xdr:from>
    <xdr:ext cx="184731" cy="264560"/>
    <xdr:sp macro="" textlink="">
      <xdr:nvSpPr>
        <xdr:cNvPr id="370" name="TextBox 369"/>
        <xdr:cNvSpPr txBox="1"/>
      </xdr:nvSpPr>
      <xdr:spPr>
        <a:xfrm>
          <a:off x="15586075" y="12284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267</xdr:row>
      <xdr:rowOff>0</xdr:rowOff>
    </xdr:from>
    <xdr:ext cx="184731" cy="264560"/>
    <xdr:sp macro="" textlink="">
      <xdr:nvSpPr>
        <xdr:cNvPr id="371" name="TextBox 370"/>
        <xdr:cNvSpPr txBox="1"/>
      </xdr:nvSpPr>
      <xdr:spPr>
        <a:xfrm>
          <a:off x="15586075" y="12284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267</xdr:row>
      <xdr:rowOff>0</xdr:rowOff>
    </xdr:from>
    <xdr:ext cx="184731" cy="264560"/>
    <xdr:sp macro="" textlink="">
      <xdr:nvSpPr>
        <xdr:cNvPr id="372" name="TextBox 371"/>
        <xdr:cNvSpPr txBox="1"/>
      </xdr:nvSpPr>
      <xdr:spPr>
        <a:xfrm>
          <a:off x="15586075" y="12284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508</xdr:row>
      <xdr:rowOff>256309</xdr:rowOff>
    </xdr:from>
    <xdr:ext cx="184731" cy="264560"/>
    <xdr:sp macro="" textlink="">
      <xdr:nvSpPr>
        <xdr:cNvPr id="373" name="TextBox 372"/>
        <xdr:cNvSpPr txBox="1"/>
      </xdr:nvSpPr>
      <xdr:spPr>
        <a:xfrm>
          <a:off x="15586075" y="1561742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508</xdr:row>
      <xdr:rowOff>256309</xdr:rowOff>
    </xdr:from>
    <xdr:ext cx="184731" cy="264560"/>
    <xdr:sp macro="" textlink="">
      <xdr:nvSpPr>
        <xdr:cNvPr id="374" name="TextBox 373"/>
        <xdr:cNvSpPr txBox="1"/>
      </xdr:nvSpPr>
      <xdr:spPr>
        <a:xfrm>
          <a:off x="15586075" y="1561742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508</xdr:row>
      <xdr:rowOff>256309</xdr:rowOff>
    </xdr:from>
    <xdr:ext cx="184731" cy="264560"/>
    <xdr:sp macro="" textlink="">
      <xdr:nvSpPr>
        <xdr:cNvPr id="375" name="TextBox 374"/>
        <xdr:cNvSpPr txBox="1"/>
      </xdr:nvSpPr>
      <xdr:spPr>
        <a:xfrm>
          <a:off x="15586075" y="1561742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508</xdr:row>
      <xdr:rowOff>256309</xdr:rowOff>
    </xdr:from>
    <xdr:ext cx="184731" cy="264560"/>
    <xdr:sp macro="" textlink="">
      <xdr:nvSpPr>
        <xdr:cNvPr id="376" name="TextBox 375"/>
        <xdr:cNvSpPr txBox="1"/>
      </xdr:nvSpPr>
      <xdr:spPr>
        <a:xfrm>
          <a:off x="15586075" y="1561742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508</xdr:row>
      <xdr:rowOff>256309</xdr:rowOff>
    </xdr:from>
    <xdr:ext cx="184731" cy="264560"/>
    <xdr:sp macro="" textlink="">
      <xdr:nvSpPr>
        <xdr:cNvPr id="377" name="TextBox 376"/>
        <xdr:cNvSpPr txBox="1"/>
      </xdr:nvSpPr>
      <xdr:spPr>
        <a:xfrm>
          <a:off x="15586075" y="1561742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508</xdr:row>
      <xdr:rowOff>256309</xdr:rowOff>
    </xdr:from>
    <xdr:ext cx="184731" cy="264560"/>
    <xdr:sp macro="" textlink="">
      <xdr:nvSpPr>
        <xdr:cNvPr id="378" name="TextBox 377"/>
        <xdr:cNvSpPr txBox="1"/>
      </xdr:nvSpPr>
      <xdr:spPr>
        <a:xfrm>
          <a:off x="15586075" y="1561742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588</xdr:row>
      <xdr:rowOff>0</xdr:rowOff>
    </xdr:from>
    <xdr:ext cx="184731" cy="264560"/>
    <xdr:sp macro="" textlink="">
      <xdr:nvSpPr>
        <xdr:cNvPr id="379" name="TextBox 378"/>
        <xdr:cNvSpPr txBox="1"/>
      </xdr:nvSpPr>
      <xdr:spPr>
        <a:xfrm>
          <a:off x="15586075" y="16810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588</xdr:row>
      <xdr:rowOff>0</xdr:rowOff>
    </xdr:from>
    <xdr:ext cx="184731" cy="264560"/>
    <xdr:sp macro="" textlink="">
      <xdr:nvSpPr>
        <xdr:cNvPr id="380" name="TextBox 379"/>
        <xdr:cNvSpPr txBox="1"/>
      </xdr:nvSpPr>
      <xdr:spPr>
        <a:xfrm>
          <a:off x="15586075" y="16810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588</xdr:row>
      <xdr:rowOff>0</xdr:rowOff>
    </xdr:from>
    <xdr:ext cx="184731" cy="264560"/>
    <xdr:sp macro="" textlink="">
      <xdr:nvSpPr>
        <xdr:cNvPr id="381" name="TextBox 380"/>
        <xdr:cNvSpPr txBox="1"/>
      </xdr:nvSpPr>
      <xdr:spPr>
        <a:xfrm>
          <a:off x="15586075" y="16810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588</xdr:row>
      <xdr:rowOff>0</xdr:rowOff>
    </xdr:from>
    <xdr:ext cx="184731" cy="264560"/>
    <xdr:sp macro="" textlink="">
      <xdr:nvSpPr>
        <xdr:cNvPr id="382" name="TextBox 381"/>
        <xdr:cNvSpPr txBox="1"/>
      </xdr:nvSpPr>
      <xdr:spPr>
        <a:xfrm>
          <a:off x="15586075" y="16810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588</xdr:row>
      <xdr:rowOff>0</xdr:rowOff>
    </xdr:from>
    <xdr:ext cx="184731" cy="264560"/>
    <xdr:sp macro="" textlink="">
      <xdr:nvSpPr>
        <xdr:cNvPr id="383" name="TextBox 382"/>
        <xdr:cNvSpPr txBox="1"/>
      </xdr:nvSpPr>
      <xdr:spPr>
        <a:xfrm>
          <a:off x="15586075" y="16810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588</xdr:row>
      <xdr:rowOff>0</xdr:rowOff>
    </xdr:from>
    <xdr:ext cx="184731" cy="264560"/>
    <xdr:sp macro="" textlink="">
      <xdr:nvSpPr>
        <xdr:cNvPr id="384" name="TextBox 383"/>
        <xdr:cNvSpPr txBox="1"/>
      </xdr:nvSpPr>
      <xdr:spPr>
        <a:xfrm>
          <a:off x="15586075" y="16810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448</xdr:row>
      <xdr:rowOff>0</xdr:rowOff>
    </xdr:from>
    <xdr:ext cx="184731" cy="264560"/>
    <xdr:sp macro="" textlink="">
      <xdr:nvSpPr>
        <xdr:cNvPr id="385" name="TextBox 384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448</xdr:row>
      <xdr:rowOff>0</xdr:rowOff>
    </xdr:from>
    <xdr:ext cx="184731" cy="264560"/>
    <xdr:sp macro="" textlink="">
      <xdr:nvSpPr>
        <xdr:cNvPr id="386" name="TextBox 385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448</xdr:row>
      <xdr:rowOff>0</xdr:rowOff>
    </xdr:from>
    <xdr:ext cx="184731" cy="264560"/>
    <xdr:sp macro="" textlink="">
      <xdr:nvSpPr>
        <xdr:cNvPr id="387" name="TextBox 386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448</xdr:row>
      <xdr:rowOff>0</xdr:rowOff>
    </xdr:from>
    <xdr:ext cx="184731" cy="264560"/>
    <xdr:sp macro="" textlink="">
      <xdr:nvSpPr>
        <xdr:cNvPr id="388" name="TextBox 387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448</xdr:row>
      <xdr:rowOff>0</xdr:rowOff>
    </xdr:from>
    <xdr:ext cx="184731" cy="264560"/>
    <xdr:sp macro="" textlink="">
      <xdr:nvSpPr>
        <xdr:cNvPr id="389" name="TextBox 388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448</xdr:row>
      <xdr:rowOff>0</xdr:rowOff>
    </xdr:from>
    <xdr:ext cx="184731" cy="264560"/>
    <xdr:sp macro="" textlink="">
      <xdr:nvSpPr>
        <xdr:cNvPr id="390" name="TextBox 389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448</xdr:row>
      <xdr:rowOff>0</xdr:rowOff>
    </xdr:from>
    <xdr:ext cx="184731" cy="264560"/>
    <xdr:sp macro="" textlink="">
      <xdr:nvSpPr>
        <xdr:cNvPr id="391" name="TextBox 390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448</xdr:row>
      <xdr:rowOff>0</xdr:rowOff>
    </xdr:from>
    <xdr:ext cx="184731" cy="264560"/>
    <xdr:sp macro="" textlink="">
      <xdr:nvSpPr>
        <xdr:cNvPr id="392" name="TextBox 391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448</xdr:row>
      <xdr:rowOff>0</xdr:rowOff>
    </xdr:from>
    <xdr:ext cx="184731" cy="264560"/>
    <xdr:sp macro="" textlink="">
      <xdr:nvSpPr>
        <xdr:cNvPr id="393" name="TextBox 392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448</xdr:row>
      <xdr:rowOff>0</xdr:rowOff>
    </xdr:from>
    <xdr:ext cx="184731" cy="264560"/>
    <xdr:sp macro="" textlink="">
      <xdr:nvSpPr>
        <xdr:cNvPr id="394" name="TextBox 393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448</xdr:row>
      <xdr:rowOff>0</xdr:rowOff>
    </xdr:from>
    <xdr:ext cx="184731" cy="264560"/>
    <xdr:sp macro="" textlink="">
      <xdr:nvSpPr>
        <xdr:cNvPr id="395" name="TextBox 394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448</xdr:row>
      <xdr:rowOff>0</xdr:rowOff>
    </xdr:from>
    <xdr:ext cx="184731" cy="264560"/>
    <xdr:sp macro="" textlink="">
      <xdr:nvSpPr>
        <xdr:cNvPr id="396" name="TextBox 395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448</xdr:row>
      <xdr:rowOff>0</xdr:rowOff>
    </xdr:from>
    <xdr:ext cx="184731" cy="264560"/>
    <xdr:sp macro="" textlink="">
      <xdr:nvSpPr>
        <xdr:cNvPr id="397" name="TextBox 396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448</xdr:row>
      <xdr:rowOff>0</xdr:rowOff>
    </xdr:from>
    <xdr:ext cx="184731" cy="264560"/>
    <xdr:sp macro="" textlink="">
      <xdr:nvSpPr>
        <xdr:cNvPr id="398" name="TextBox 397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448</xdr:row>
      <xdr:rowOff>0</xdr:rowOff>
    </xdr:from>
    <xdr:ext cx="184731" cy="264560"/>
    <xdr:sp macro="" textlink="">
      <xdr:nvSpPr>
        <xdr:cNvPr id="399" name="TextBox 398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448</xdr:row>
      <xdr:rowOff>0</xdr:rowOff>
    </xdr:from>
    <xdr:ext cx="184731" cy="264560"/>
    <xdr:sp macro="" textlink="">
      <xdr:nvSpPr>
        <xdr:cNvPr id="400" name="TextBox 399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448</xdr:row>
      <xdr:rowOff>0</xdr:rowOff>
    </xdr:from>
    <xdr:ext cx="184731" cy="264560"/>
    <xdr:sp macro="" textlink="">
      <xdr:nvSpPr>
        <xdr:cNvPr id="401" name="TextBox 400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448</xdr:row>
      <xdr:rowOff>0</xdr:rowOff>
    </xdr:from>
    <xdr:ext cx="184731" cy="264560"/>
    <xdr:sp macro="" textlink="">
      <xdr:nvSpPr>
        <xdr:cNvPr id="402" name="TextBox 401"/>
        <xdr:cNvSpPr txBox="1"/>
      </xdr:nvSpPr>
      <xdr:spPr>
        <a:xfrm>
          <a:off x="15586075" y="137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598</xdr:row>
      <xdr:rowOff>0</xdr:rowOff>
    </xdr:from>
    <xdr:ext cx="184731" cy="264560"/>
    <xdr:sp macro="" textlink="">
      <xdr:nvSpPr>
        <xdr:cNvPr id="403" name="TextBox 402"/>
        <xdr:cNvSpPr txBox="1"/>
      </xdr:nvSpPr>
      <xdr:spPr>
        <a:xfrm>
          <a:off x="15586075" y="17372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598</xdr:row>
      <xdr:rowOff>0</xdr:rowOff>
    </xdr:from>
    <xdr:ext cx="184731" cy="264560"/>
    <xdr:sp macro="" textlink="">
      <xdr:nvSpPr>
        <xdr:cNvPr id="404" name="TextBox 403"/>
        <xdr:cNvSpPr txBox="1"/>
      </xdr:nvSpPr>
      <xdr:spPr>
        <a:xfrm>
          <a:off x="15586075" y="17372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598</xdr:row>
      <xdr:rowOff>0</xdr:rowOff>
    </xdr:from>
    <xdr:ext cx="184731" cy="264560"/>
    <xdr:sp macro="" textlink="">
      <xdr:nvSpPr>
        <xdr:cNvPr id="405" name="TextBox 404"/>
        <xdr:cNvSpPr txBox="1"/>
      </xdr:nvSpPr>
      <xdr:spPr>
        <a:xfrm>
          <a:off x="15586075" y="17372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598</xdr:row>
      <xdr:rowOff>0</xdr:rowOff>
    </xdr:from>
    <xdr:ext cx="184731" cy="264560"/>
    <xdr:sp macro="" textlink="">
      <xdr:nvSpPr>
        <xdr:cNvPr id="406" name="TextBox 405"/>
        <xdr:cNvSpPr txBox="1"/>
      </xdr:nvSpPr>
      <xdr:spPr>
        <a:xfrm>
          <a:off x="15586075" y="17372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598</xdr:row>
      <xdr:rowOff>0</xdr:rowOff>
    </xdr:from>
    <xdr:ext cx="184731" cy="264560"/>
    <xdr:sp macro="" textlink="">
      <xdr:nvSpPr>
        <xdr:cNvPr id="407" name="TextBox 406"/>
        <xdr:cNvSpPr txBox="1"/>
      </xdr:nvSpPr>
      <xdr:spPr>
        <a:xfrm>
          <a:off x="15586075" y="17372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598</xdr:row>
      <xdr:rowOff>0</xdr:rowOff>
    </xdr:from>
    <xdr:ext cx="184731" cy="264560"/>
    <xdr:sp macro="" textlink="">
      <xdr:nvSpPr>
        <xdr:cNvPr id="408" name="TextBox 407"/>
        <xdr:cNvSpPr txBox="1"/>
      </xdr:nvSpPr>
      <xdr:spPr>
        <a:xfrm>
          <a:off x="15586075" y="17372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653</xdr:row>
      <xdr:rowOff>0</xdr:rowOff>
    </xdr:from>
    <xdr:ext cx="184731" cy="264560"/>
    <xdr:sp macro="" textlink="">
      <xdr:nvSpPr>
        <xdr:cNvPr id="409" name="TextBox 408"/>
        <xdr:cNvSpPr txBox="1"/>
      </xdr:nvSpPr>
      <xdr:spPr>
        <a:xfrm>
          <a:off x="15586075" y="1944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653</xdr:row>
      <xdr:rowOff>0</xdr:rowOff>
    </xdr:from>
    <xdr:ext cx="184731" cy="264560"/>
    <xdr:sp macro="" textlink="">
      <xdr:nvSpPr>
        <xdr:cNvPr id="410" name="TextBox 409"/>
        <xdr:cNvSpPr txBox="1"/>
      </xdr:nvSpPr>
      <xdr:spPr>
        <a:xfrm>
          <a:off x="15586075" y="1944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653</xdr:row>
      <xdr:rowOff>0</xdr:rowOff>
    </xdr:from>
    <xdr:ext cx="184731" cy="264560"/>
    <xdr:sp macro="" textlink="">
      <xdr:nvSpPr>
        <xdr:cNvPr id="411" name="TextBox 410"/>
        <xdr:cNvSpPr txBox="1"/>
      </xdr:nvSpPr>
      <xdr:spPr>
        <a:xfrm>
          <a:off x="15586075" y="1944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653</xdr:row>
      <xdr:rowOff>0</xdr:rowOff>
    </xdr:from>
    <xdr:ext cx="184731" cy="264560"/>
    <xdr:sp macro="" textlink="">
      <xdr:nvSpPr>
        <xdr:cNvPr id="412" name="TextBox 411"/>
        <xdr:cNvSpPr txBox="1"/>
      </xdr:nvSpPr>
      <xdr:spPr>
        <a:xfrm>
          <a:off x="15586075" y="1944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653</xdr:row>
      <xdr:rowOff>0</xdr:rowOff>
    </xdr:from>
    <xdr:ext cx="184731" cy="264560"/>
    <xdr:sp macro="" textlink="">
      <xdr:nvSpPr>
        <xdr:cNvPr id="413" name="TextBox 412"/>
        <xdr:cNvSpPr txBox="1"/>
      </xdr:nvSpPr>
      <xdr:spPr>
        <a:xfrm>
          <a:off x="15586075" y="1944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653</xdr:row>
      <xdr:rowOff>0</xdr:rowOff>
    </xdr:from>
    <xdr:ext cx="184731" cy="264560"/>
    <xdr:sp macro="" textlink="">
      <xdr:nvSpPr>
        <xdr:cNvPr id="414" name="TextBox 413"/>
        <xdr:cNvSpPr txBox="1"/>
      </xdr:nvSpPr>
      <xdr:spPr>
        <a:xfrm>
          <a:off x="15586075" y="1944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733</xdr:row>
      <xdr:rowOff>0</xdr:rowOff>
    </xdr:from>
    <xdr:ext cx="184731" cy="264560"/>
    <xdr:sp macro="" textlink="">
      <xdr:nvSpPr>
        <xdr:cNvPr id="415" name="TextBox 414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733</xdr:row>
      <xdr:rowOff>0</xdr:rowOff>
    </xdr:from>
    <xdr:ext cx="184731" cy="264560"/>
    <xdr:sp macro="" textlink="">
      <xdr:nvSpPr>
        <xdr:cNvPr id="416" name="TextBox 415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733</xdr:row>
      <xdr:rowOff>1443</xdr:rowOff>
    </xdr:from>
    <xdr:ext cx="184731" cy="264560"/>
    <xdr:sp macro="" textlink="">
      <xdr:nvSpPr>
        <xdr:cNvPr id="417" name="TextBox 416"/>
        <xdr:cNvSpPr txBox="1"/>
      </xdr:nvSpPr>
      <xdr:spPr>
        <a:xfrm>
          <a:off x="15586075" y="2048524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733</xdr:row>
      <xdr:rowOff>0</xdr:rowOff>
    </xdr:from>
    <xdr:ext cx="184731" cy="264560"/>
    <xdr:sp macro="" textlink="">
      <xdr:nvSpPr>
        <xdr:cNvPr id="418" name="TextBox 417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733</xdr:row>
      <xdr:rowOff>0</xdr:rowOff>
    </xdr:from>
    <xdr:ext cx="184731" cy="264560"/>
    <xdr:sp macro="" textlink="">
      <xdr:nvSpPr>
        <xdr:cNvPr id="419" name="TextBox 418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733</xdr:row>
      <xdr:rowOff>1443</xdr:rowOff>
    </xdr:from>
    <xdr:ext cx="184731" cy="264560"/>
    <xdr:sp macro="" textlink="">
      <xdr:nvSpPr>
        <xdr:cNvPr id="420" name="TextBox 419"/>
        <xdr:cNvSpPr txBox="1"/>
      </xdr:nvSpPr>
      <xdr:spPr>
        <a:xfrm>
          <a:off x="15586075" y="2048524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733</xdr:row>
      <xdr:rowOff>0</xdr:rowOff>
    </xdr:from>
    <xdr:ext cx="184731" cy="264560"/>
    <xdr:sp macro="" textlink="">
      <xdr:nvSpPr>
        <xdr:cNvPr id="421" name="TextBox 420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733</xdr:row>
      <xdr:rowOff>0</xdr:rowOff>
    </xdr:from>
    <xdr:ext cx="184731" cy="264560"/>
    <xdr:sp macro="" textlink="">
      <xdr:nvSpPr>
        <xdr:cNvPr id="422" name="TextBox 421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733</xdr:row>
      <xdr:rowOff>1443</xdr:rowOff>
    </xdr:from>
    <xdr:ext cx="184731" cy="264560"/>
    <xdr:sp macro="" textlink="">
      <xdr:nvSpPr>
        <xdr:cNvPr id="423" name="TextBox 422"/>
        <xdr:cNvSpPr txBox="1"/>
      </xdr:nvSpPr>
      <xdr:spPr>
        <a:xfrm>
          <a:off x="15586075" y="2048524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733</xdr:row>
      <xdr:rowOff>0</xdr:rowOff>
    </xdr:from>
    <xdr:ext cx="184731" cy="264560"/>
    <xdr:sp macro="" textlink="">
      <xdr:nvSpPr>
        <xdr:cNvPr id="424" name="TextBox 423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733</xdr:row>
      <xdr:rowOff>0</xdr:rowOff>
    </xdr:from>
    <xdr:ext cx="184731" cy="264560"/>
    <xdr:sp macro="" textlink="">
      <xdr:nvSpPr>
        <xdr:cNvPr id="425" name="TextBox 424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733</xdr:row>
      <xdr:rowOff>1443</xdr:rowOff>
    </xdr:from>
    <xdr:ext cx="184731" cy="264560"/>
    <xdr:sp macro="" textlink="">
      <xdr:nvSpPr>
        <xdr:cNvPr id="426" name="TextBox 425"/>
        <xdr:cNvSpPr txBox="1"/>
      </xdr:nvSpPr>
      <xdr:spPr>
        <a:xfrm>
          <a:off x="15586075" y="2048524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733</xdr:row>
      <xdr:rowOff>0</xdr:rowOff>
    </xdr:from>
    <xdr:ext cx="184731" cy="264560"/>
    <xdr:sp macro="" textlink="">
      <xdr:nvSpPr>
        <xdr:cNvPr id="427" name="TextBox 426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733</xdr:row>
      <xdr:rowOff>0</xdr:rowOff>
    </xdr:from>
    <xdr:ext cx="184731" cy="264560"/>
    <xdr:sp macro="" textlink="">
      <xdr:nvSpPr>
        <xdr:cNvPr id="428" name="TextBox 427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733</xdr:row>
      <xdr:rowOff>1443</xdr:rowOff>
    </xdr:from>
    <xdr:ext cx="184731" cy="264560"/>
    <xdr:sp macro="" textlink="">
      <xdr:nvSpPr>
        <xdr:cNvPr id="429" name="TextBox 428"/>
        <xdr:cNvSpPr txBox="1"/>
      </xdr:nvSpPr>
      <xdr:spPr>
        <a:xfrm>
          <a:off x="15586075" y="2048524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733</xdr:row>
      <xdr:rowOff>0</xdr:rowOff>
    </xdr:from>
    <xdr:ext cx="184731" cy="264560"/>
    <xdr:sp macro="" textlink="">
      <xdr:nvSpPr>
        <xdr:cNvPr id="430" name="TextBox 429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733</xdr:row>
      <xdr:rowOff>0</xdr:rowOff>
    </xdr:from>
    <xdr:ext cx="184731" cy="264560"/>
    <xdr:sp macro="" textlink="">
      <xdr:nvSpPr>
        <xdr:cNvPr id="431" name="TextBox 430"/>
        <xdr:cNvSpPr txBox="1"/>
      </xdr:nvSpPr>
      <xdr:spPr>
        <a:xfrm>
          <a:off x="15586075" y="2048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733</xdr:row>
      <xdr:rowOff>1443</xdr:rowOff>
    </xdr:from>
    <xdr:ext cx="184731" cy="264560"/>
    <xdr:sp macro="" textlink="">
      <xdr:nvSpPr>
        <xdr:cNvPr id="432" name="TextBox 431"/>
        <xdr:cNvSpPr txBox="1"/>
      </xdr:nvSpPr>
      <xdr:spPr>
        <a:xfrm>
          <a:off x="15586075" y="2048524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17</xdr:row>
      <xdr:rowOff>277091</xdr:rowOff>
    </xdr:from>
    <xdr:ext cx="184731" cy="264560"/>
    <xdr:sp macro="" textlink="">
      <xdr:nvSpPr>
        <xdr:cNvPr id="433" name="TextBox 432"/>
        <xdr:cNvSpPr txBox="1"/>
      </xdr:nvSpPr>
      <xdr:spPr>
        <a:xfrm>
          <a:off x="15586075" y="6804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17</xdr:row>
      <xdr:rowOff>277091</xdr:rowOff>
    </xdr:from>
    <xdr:ext cx="184731" cy="264560"/>
    <xdr:sp macro="" textlink="">
      <xdr:nvSpPr>
        <xdr:cNvPr id="434" name="TextBox 433"/>
        <xdr:cNvSpPr txBox="1"/>
      </xdr:nvSpPr>
      <xdr:spPr>
        <a:xfrm>
          <a:off x="15586075" y="6804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17</xdr:row>
      <xdr:rowOff>277091</xdr:rowOff>
    </xdr:from>
    <xdr:ext cx="184731" cy="264560"/>
    <xdr:sp macro="" textlink="">
      <xdr:nvSpPr>
        <xdr:cNvPr id="435" name="TextBox 434"/>
        <xdr:cNvSpPr txBox="1"/>
      </xdr:nvSpPr>
      <xdr:spPr>
        <a:xfrm>
          <a:off x="15586075" y="6804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18</xdr:row>
      <xdr:rowOff>277091</xdr:rowOff>
    </xdr:from>
    <xdr:ext cx="184731" cy="264560"/>
    <xdr:sp macro="" textlink="">
      <xdr:nvSpPr>
        <xdr:cNvPr id="436" name="TextBox 435"/>
        <xdr:cNvSpPr txBox="1"/>
      </xdr:nvSpPr>
      <xdr:spPr>
        <a:xfrm>
          <a:off x="15586075" y="7211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18</xdr:row>
      <xdr:rowOff>277091</xdr:rowOff>
    </xdr:from>
    <xdr:ext cx="184731" cy="264560"/>
    <xdr:sp macro="" textlink="">
      <xdr:nvSpPr>
        <xdr:cNvPr id="437" name="TextBox 436"/>
        <xdr:cNvSpPr txBox="1"/>
      </xdr:nvSpPr>
      <xdr:spPr>
        <a:xfrm>
          <a:off x="15586075" y="7211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18</xdr:row>
      <xdr:rowOff>277091</xdr:rowOff>
    </xdr:from>
    <xdr:ext cx="184731" cy="264560"/>
    <xdr:sp macro="" textlink="">
      <xdr:nvSpPr>
        <xdr:cNvPr id="438" name="TextBox 437"/>
        <xdr:cNvSpPr txBox="1"/>
      </xdr:nvSpPr>
      <xdr:spPr>
        <a:xfrm>
          <a:off x="15586075" y="7211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17</xdr:row>
      <xdr:rowOff>277091</xdr:rowOff>
    </xdr:from>
    <xdr:ext cx="184731" cy="264560"/>
    <xdr:sp macro="" textlink="">
      <xdr:nvSpPr>
        <xdr:cNvPr id="439" name="TextBox 438"/>
        <xdr:cNvSpPr txBox="1"/>
      </xdr:nvSpPr>
      <xdr:spPr>
        <a:xfrm>
          <a:off x="15586075" y="6804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17</xdr:row>
      <xdr:rowOff>277091</xdr:rowOff>
    </xdr:from>
    <xdr:ext cx="184731" cy="264560"/>
    <xdr:sp macro="" textlink="">
      <xdr:nvSpPr>
        <xdr:cNvPr id="440" name="TextBox 439"/>
        <xdr:cNvSpPr txBox="1"/>
      </xdr:nvSpPr>
      <xdr:spPr>
        <a:xfrm>
          <a:off x="15586075" y="6804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17</xdr:row>
      <xdr:rowOff>277091</xdr:rowOff>
    </xdr:from>
    <xdr:ext cx="184731" cy="264560"/>
    <xdr:sp macro="" textlink="">
      <xdr:nvSpPr>
        <xdr:cNvPr id="441" name="TextBox 440"/>
        <xdr:cNvSpPr txBox="1"/>
      </xdr:nvSpPr>
      <xdr:spPr>
        <a:xfrm>
          <a:off x="15586075" y="6804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18</xdr:row>
      <xdr:rowOff>277091</xdr:rowOff>
    </xdr:from>
    <xdr:ext cx="184731" cy="264560"/>
    <xdr:sp macro="" textlink="">
      <xdr:nvSpPr>
        <xdr:cNvPr id="442" name="TextBox 441"/>
        <xdr:cNvSpPr txBox="1"/>
      </xdr:nvSpPr>
      <xdr:spPr>
        <a:xfrm>
          <a:off x="15586075" y="7211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18</xdr:row>
      <xdr:rowOff>277091</xdr:rowOff>
    </xdr:from>
    <xdr:ext cx="184731" cy="264560"/>
    <xdr:sp macro="" textlink="">
      <xdr:nvSpPr>
        <xdr:cNvPr id="443" name="TextBox 442"/>
        <xdr:cNvSpPr txBox="1"/>
      </xdr:nvSpPr>
      <xdr:spPr>
        <a:xfrm>
          <a:off x="15586075" y="7211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18</xdr:row>
      <xdr:rowOff>277091</xdr:rowOff>
    </xdr:from>
    <xdr:ext cx="184731" cy="264560"/>
    <xdr:sp macro="" textlink="">
      <xdr:nvSpPr>
        <xdr:cNvPr id="444" name="TextBox 443"/>
        <xdr:cNvSpPr txBox="1"/>
      </xdr:nvSpPr>
      <xdr:spPr>
        <a:xfrm>
          <a:off x="15586075" y="7211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17</xdr:row>
      <xdr:rowOff>277091</xdr:rowOff>
    </xdr:from>
    <xdr:ext cx="184731" cy="264560"/>
    <xdr:sp macro="" textlink="">
      <xdr:nvSpPr>
        <xdr:cNvPr id="445" name="TextBox 444"/>
        <xdr:cNvSpPr txBox="1"/>
      </xdr:nvSpPr>
      <xdr:spPr>
        <a:xfrm>
          <a:off x="15586075" y="6804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17</xdr:row>
      <xdr:rowOff>277091</xdr:rowOff>
    </xdr:from>
    <xdr:ext cx="184731" cy="264560"/>
    <xdr:sp macro="" textlink="">
      <xdr:nvSpPr>
        <xdr:cNvPr id="446" name="TextBox 445"/>
        <xdr:cNvSpPr txBox="1"/>
      </xdr:nvSpPr>
      <xdr:spPr>
        <a:xfrm>
          <a:off x="15586075" y="6804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17</xdr:row>
      <xdr:rowOff>277091</xdr:rowOff>
    </xdr:from>
    <xdr:ext cx="184731" cy="264560"/>
    <xdr:sp macro="" textlink="">
      <xdr:nvSpPr>
        <xdr:cNvPr id="447" name="TextBox 446"/>
        <xdr:cNvSpPr txBox="1"/>
      </xdr:nvSpPr>
      <xdr:spPr>
        <a:xfrm>
          <a:off x="15586075" y="6804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18</xdr:row>
      <xdr:rowOff>277091</xdr:rowOff>
    </xdr:from>
    <xdr:ext cx="184731" cy="264560"/>
    <xdr:sp macro="" textlink="">
      <xdr:nvSpPr>
        <xdr:cNvPr id="448" name="TextBox 447"/>
        <xdr:cNvSpPr txBox="1"/>
      </xdr:nvSpPr>
      <xdr:spPr>
        <a:xfrm>
          <a:off x="15586075" y="7211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18</xdr:row>
      <xdr:rowOff>277091</xdr:rowOff>
    </xdr:from>
    <xdr:ext cx="184731" cy="264560"/>
    <xdr:sp macro="" textlink="">
      <xdr:nvSpPr>
        <xdr:cNvPr id="449" name="TextBox 448"/>
        <xdr:cNvSpPr txBox="1"/>
      </xdr:nvSpPr>
      <xdr:spPr>
        <a:xfrm>
          <a:off x="15586075" y="7211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18</xdr:row>
      <xdr:rowOff>277091</xdr:rowOff>
    </xdr:from>
    <xdr:ext cx="184731" cy="264560"/>
    <xdr:sp macro="" textlink="">
      <xdr:nvSpPr>
        <xdr:cNvPr id="450" name="TextBox 449"/>
        <xdr:cNvSpPr txBox="1"/>
      </xdr:nvSpPr>
      <xdr:spPr>
        <a:xfrm>
          <a:off x="15586075" y="7211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17</xdr:row>
      <xdr:rowOff>277091</xdr:rowOff>
    </xdr:from>
    <xdr:ext cx="184731" cy="264560"/>
    <xdr:sp macro="" textlink="">
      <xdr:nvSpPr>
        <xdr:cNvPr id="451" name="TextBox 450"/>
        <xdr:cNvSpPr txBox="1"/>
      </xdr:nvSpPr>
      <xdr:spPr>
        <a:xfrm>
          <a:off x="15586075" y="6804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17</xdr:row>
      <xdr:rowOff>277091</xdr:rowOff>
    </xdr:from>
    <xdr:ext cx="184731" cy="264560"/>
    <xdr:sp macro="" textlink="">
      <xdr:nvSpPr>
        <xdr:cNvPr id="452" name="TextBox 451"/>
        <xdr:cNvSpPr txBox="1"/>
      </xdr:nvSpPr>
      <xdr:spPr>
        <a:xfrm>
          <a:off x="15586075" y="6804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17</xdr:row>
      <xdr:rowOff>277091</xdr:rowOff>
    </xdr:from>
    <xdr:ext cx="184731" cy="264560"/>
    <xdr:sp macro="" textlink="">
      <xdr:nvSpPr>
        <xdr:cNvPr id="453" name="TextBox 452"/>
        <xdr:cNvSpPr txBox="1"/>
      </xdr:nvSpPr>
      <xdr:spPr>
        <a:xfrm>
          <a:off x="15586075" y="6804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18</xdr:row>
      <xdr:rowOff>277091</xdr:rowOff>
    </xdr:from>
    <xdr:ext cx="184731" cy="264560"/>
    <xdr:sp macro="" textlink="">
      <xdr:nvSpPr>
        <xdr:cNvPr id="454" name="TextBox 453"/>
        <xdr:cNvSpPr txBox="1"/>
      </xdr:nvSpPr>
      <xdr:spPr>
        <a:xfrm>
          <a:off x="15586075" y="7211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18</xdr:row>
      <xdr:rowOff>277091</xdr:rowOff>
    </xdr:from>
    <xdr:ext cx="184731" cy="264560"/>
    <xdr:sp macro="" textlink="">
      <xdr:nvSpPr>
        <xdr:cNvPr id="455" name="TextBox 454"/>
        <xdr:cNvSpPr txBox="1"/>
      </xdr:nvSpPr>
      <xdr:spPr>
        <a:xfrm>
          <a:off x="15586075" y="7211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18</xdr:row>
      <xdr:rowOff>277091</xdr:rowOff>
    </xdr:from>
    <xdr:ext cx="184731" cy="264560"/>
    <xdr:sp macro="" textlink="">
      <xdr:nvSpPr>
        <xdr:cNvPr id="456" name="TextBox 455"/>
        <xdr:cNvSpPr txBox="1"/>
      </xdr:nvSpPr>
      <xdr:spPr>
        <a:xfrm>
          <a:off x="15586075" y="7211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</xdr:row>
      <xdr:rowOff>3464</xdr:rowOff>
    </xdr:from>
    <xdr:ext cx="184731" cy="264560"/>
    <xdr:sp macro="" textlink="">
      <xdr:nvSpPr>
        <xdr:cNvPr id="457" name="TextBox 456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</xdr:row>
      <xdr:rowOff>3464</xdr:rowOff>
    </xdr:from>
    <xdr:ext cx="184731" cy="264560"/>
    <xdr:sp macro="" textlink="">
      <xdr:nvSpPr>
        <xdr:cNvPr id="458" name="TextBox 457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</xdr:row>
      <xdr:rowOff>3464</xdr:rowOff>
    </xdr:from>
    <xdr:ext cx="184731" cy="264560"/>
    <xdr:sp macro="" textlink="">
      <xdr:nvSpPr>
        <xdr:cNvPr id="459" name="TextBox 458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</xdr:row>
      <xdr:rowOff>3464</xdr:rowOff>
    </xdr:from>
    <xdr:ext cx="184731" cy="264560"/>
    <xdr:sp macro="" textlink="">
      <xdr:nvSpPr>
        <xdr:cNvPr id="460" name="TextBox 459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</xdr:row>
      <xdr:rowOff>3464</xdr:rowOff>
    </xdr:from>
    <xdr:ext cx="184731" cy="264560"/>
    <xdr:sp macro="" textlink="">
      <xdr:nvSpPr>
        <xdr:cNvPr id="461" name="TextBox 460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</xdr:row>
      <xdr:rowOff>3464</xdr:rowOff>
    </xdr:from>
    <xdr:ext cx="184731" cy="264560"/>
    <xdr:sp macro="" textlink="">
      <xdr:nvSpPr>
        <xdr:cNvPr id="462" name="TextBox 461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</xdr:row>
      <xdr:rowOff>3464</xdr:rowOff>
    </xdr:from>
    <xdr:ext cx="184731" cy="264560"/>
    <xdr:sp macro="" textlink="">
      <xdr:nvSpPr>
        <xdr:cNvPr id="463" name="TextBox 462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</xdr:row>
      <xdr:rowOff>3464</xdr:rowOff>
    </xdr:from>
    <xdr:ext cx="184731" cy="264560"/>
    <xdr:sp macro="" textlink="">
      <xdr:nvSpPr>
        <xdr:cNvPr id="464" name="TextBox 463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</xdr:row>
      <xdr:rowOff>3464</xdr:rowOff>
    </xdr:from>
    <xdr:ext cx="184731" cy="264560"/>
    <xdr:sp macro="" textlink="">
      <xdr:nvSpPr>
        <xdr:cNvPr id="465" name="TextBox 464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</xdr:row>
      <xdr:rowOff>3464</xdr:rowOff>
    </xdr:from>
    <xdr:ext cx="184731" cy="264560"/>
    <xdr:sp macro="" textlink="">
      <xdr:nvSpPr>
        <xdr:cNvPr id="466" name="TextBox 465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</xdr:row>
      <xdr:rowOff>3464</xdr:rowOff>
    </xdr:from>
    <xdr:ext cx="184731" cy="264560"/>
    <xdr:sp macro="" textlink="">
      <xdr:nvSpPr>
        <xdr:cNvPr id="467" name="TextBox 466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</xdr:row>
      <xdr:rowOff>3464</xdr:rowOff>
    </xdr:from>
    <xdr:ext cx="184731" cy="264560"/>
    <xdr:sp macro="" textlink="">
      <xdr:nvSpPr>
        <xdr:cNvPr id="468" name="TextBox 467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</xdr:row>
      <xdr:rowOff>3464</xdr:rowOff>
    </xdr:from>
    <xdr:ext cx="184731" cy="264560"/>
    <xdr:sp macro="" textlink="">
      <xdr:nvSpPr>
        <xdr:cNvPr id="469" name="TextBox 468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</xdr:row>
      <xdr:rowOff>3464</xdr:rowOff>
    </xdr:from>
    <xdr:ext cx="184731" cy="264560"/>
    <xdr:sp macro="" textlink="">
      <xdr:nvSpPr>
        <xdr:cNvPr id="470" name="TextBox 469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</xdr:row>
      <xdr:rowOff>3464</xdr:rowOff>
    </xdr:from>
    <xdr:ext cx="184731" cy="264560"/>
    <xdr:sp macro="" textlink="">
      <xdr:nvSpPr>
        <xdr:cNvPr id="471" name="TextBox 470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</xdr:row>
      <xdr:rowOff>3464</xdr:rowOff>
    </xdr:from>
    <xdr:ext cx="184731" cy="264560"/>
    <xdr:sp macro="" textlink="">
      <xdr:nvSpPr>
        <xdr:cNvPr id="472" name="TextBox 471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</xdr:row>
      <xdr:rowOff>3464</xdr:rowOff>
    </xdr:from>
    <xdr:ext cx="184731" cy="264560"/>
    <xdr:sp macro="" textlink="">
      <xdr:nvSpPr>
        <xdr:cNvPr id="473" name="TextBox 472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</xdr:row>
      <xdr:rowOff>3464</xdr:rowOff>
    </xdr:from>
    <xdr:ext cx="184731" cy="264560"/>
    <xdr:sp macro="" textlink="">
      <xdr:nvSpPr>
        <xdr:cNvPr id="474" name="TextBox 473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</xdr:row>
      <xdr:rowOff>3464</xdr:rowOff>
    </xdr:from>
    <xdr:ext cx="184731" cy="264560"/>
    <xdr:sp macro="" textlink="">
      <xdr:nvSpPr>
        <xdr:cNvPr id="475" name="TextBox 474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</xdr:row>
      <xdr:rowOff>3464</xdr:rowOff>
    </xdr:from>
    <xdr:ext cx="184731" cy="264560"/>
    <xdr:sp macro="" textlink="">
      <xdr:nvSpPr>
        <xdr:cNvPr id="476" name="TextBox 475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</xdr:row>
      <xdr:rowOff>3464</xdr:rowOff>
    </xdr:from>
    <xdr:ext cx="184731" cy="264560"/>
    <xdr:sp macro="" textlink="">
      <xdr:nvSpPr>
        <xdr:cNvPr id="477" name="TextBox 476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</xdr:row>
      <xdr:rowOff>3464</xdr:rowOff>
    </xdr:from>
    <xdr:ext cx="184731" cy="264560"/>
    <xdr:sp macro="" textlink="">
      <xdr:nvSpPr>
        <xdr:cNvPr id="478" name="TextBox 477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</xdr:row>
      <xdr:rowOff>3464</xdr:rowOff>
    </xdr:from>
    <xdr:ext cx="184731" cy="264560"/>
    <xdr:sp macro="" textlink="">
      <xdr:nvSpPr>
        <xdr:cNvPr id="479" name="TextBox 478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</xdr:row>
      <xdr:rowOff>3464</xdr:rowOff>
    </xdr:from>
    <xdr:ext cx="184731" cy="264560"/>
    <xdr:sp macro="" textlink="">
      <xdr:nvSpPr>
        <xdr:cNvPr id="480" name="TextBox 479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</xdr:row>
      <xdr:rowOff>3464</xdr:rowOff>
    </xdr:from>
    <xdr:ext cx="184731" cy="264560"/>
    <xdr:sp macro="" textlink="">
      <xdr:nvSpPr>
        <xdr:cNvPr id="481" name="TextBox 480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</xdr:row>
      <xdr:rowOff>3464</xdr:rowOff>
    </xdr:from>
    <xdr:ext cx="184731" cy="264560"/>
    <xdr:sp macro="" textlink="">
      <xdr:nvSpPr>
        <xdr:cNvPr id="482" name="TextBox 481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</xdr:row>
      <xdr:rowOff>3464</xdr:rowOff>
    </xdr:from>
    <xdr:ext cx="184731" cy="264560"/>
    <xdr:sp macro="" textlink="">
      <xdr:nvSpPr>
        <xdr:cNvPr id="483" name="TextBox 482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</xdr:row>
      <xdr:rowOff>3464</xdr:rowOff>
    </xdr:from>
    <xdr:ext cx="184731" cy="264560"/>
    <xdr:sp macro="" textlink="">
      <xdr:nvSpPr>
        <xdr:cNvPr id="484" name="TextBox 483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</xdr:row>
      <xdr:rowOff>3464</xdr:rowOff>
    </xdr:from>
    <xdr:ext cx="184731" cy="264560"/>
    <xdr:sp macro="" textlink="">
      <xdr:nvSpPr>
        <xdr:cNvPr id="485" name="TextBox 484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</xdr:row>
      <xdr:rowOff>3464</xdr:rowOff>
    </xdr:from>
    <xdr:ext cx="184731" cy="264560"/>
    <xdr:sp macro="" textlink="">
      <xdr:nvSpPr>
        <xdr:cNvPr id="486" name="TextBox 485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</xdr:row>
      <xdr:rowOff>3464</xdr:rowOff>
    </xdr:from>
    <xdr:ext cx="184731" cy="264560"/>
    <xdr:sp macro="" textlink="">
      <xdr:nvSpPr>
        <xdr:cNvPr id="487" name="TextBox 486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</xdr:row>
      <xdr:rowOff>3464</xdr:rowOff>
    </xdr:from>
    <xdr:ext cx="184731" cy="264560"/>
    <xdr:sp macro="" textlink="">
      <xdr:nvSpPr>
        <xdr:cNvPr id="488" name="TextBox 487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</xdr:row>
      <xdr:rowOff>3464</xdr:rowOff>
    </xdr:from>
    <xdr:ext cx="184731" cy="264560"/>
    <xdr:sp macro="" textlink="">
      <xdr:nvSpPr>
        <xdr:cNvPr id="489" name="TextBox 488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</xdr:row>
      <xdr:rowOff>3464</xdr:rowOff>
    </xdr:from>
    <xdr:ext cx="184731" cy="264560"/>
    <xdr:sp macro="" textlink="">
      <xdr:nvSpPr>
        <xdr:cNvPr id="490" name="TextBox 489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</xdr:row>
      <xdr:rowOff>3464</xdr:rowOff>
    </xdr:from>
    <xdr:ext cx="184731" cy="264560"/>
    <xdr:sp macro="" textlink="">
      <xdr:nvSpPr>
        <xdr:cNvPr id="491" name="TextBox 490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</xdr:row>
      <xdr:rowOff>3464</xdr:rowOff>
    </xdr:from>
    <xdr:ext cx="184731" cy="264560"/>
    <xdr:sp macro="" textlink="">
      <xdr:nvSpPr>
        <xdr:cNvPr id="492" name="TextBox 491"/>
        <xdr:cNvSpPr txBox="1"/>
      </xdr:nvSpPr>
      <xdr:spPr>
        <a:xfrm>
          <a:off x="15586075" y="8817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275</xdr:row>
      <xdr:rowOff>1732</xdr:rowOff>
    </xdr:from>
    <xdr:ext cx="184731" cy="264560"/>
    <xdr:sp macro="" textlink="">
      <xdr:nvSpPr>
        <xdr:cNvPr id="493" name="TextBox 492"/>
        <xdr:cNvSpPr txBox="1"/>
      </xdr:nvSpPr>
      <xdr:spPr>
        <a:xfrm>
          <a:off x="15586075" y="1239029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272</xdr:row>
      <xdr:rowOff>0</xdr:rowOff>
    </xdr:from>
    <xdr:ext cx="184731" cy="264560"/>
    <xdr:sp macro="" textlink="">
      <xdr:nvSpPr>
        <xdr:cNvPr id="494" name="TextBox 493"/>
        <xdr:cNvSpPr txBox="1"/>
      </xdr:nvSpPr>
      <xdr:spPr>
        <a:xfrm>
          <a:off x="15586075" y="12291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275</xdr:row>
      <xdr:rowOff>1732</xdr:rowOff>
    </xdr:from>
    <xdr:ext cx="184731" cy="264560"/>
    <xdr:sp macro="" textlink="">
      <xdr:nvSpPr>
        <xdr:cNvPr id="495" name="TextBox 494"/>
        <xdr:cNvSpPr txBox="1"/>
      </xdr:nvSpPr>
      <xdr:spPr>
        <a:xfrm>
          <a:off x="15586075" y="1239029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272</xdr:row>
      <xdr:rowOff>0</xdr:rowOff>
    </xdr:from>
    <xdr:ext cx="184731" cy="264560"/>
    <xdr:sp macro="" textlink="">
      <xdr:nvSpPr>
        <xdr:cNvPr id="496" name="TextBox 495"/>
        <xdr:cNvSpPr txBox="1"/>
      </xdr:nvSpPr>
      <xdr:spPr>
        <a:xfrm>
          <a:off x="15586075" y="12291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275</xdr:row>
      <xdr:rowOff>1732</xdr:rowOff>
    </xdr:from>
    <xdr:ext cx="184731" cy="264560"/>
    <xdr:sp macro="" textlink="">
      <xdr:nvSpPr>
        <xdr:cNvPr id="497" name="TextBox 496"/>
        <xdr:cNvSpPr txBox="1"/>
      </xdr:nvSpPr>
      <xdr:spPr>
        <a:xfrm>
          <a:off x="15586075" y="1239029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272</xdr:row>
      <xdr:rowOff>0</xdr:rowOff>
    </xdr:from>
    <xdr:ext cx="184731" cy="264560"/>
    <xdr:sp macro="" textlink="">
      <xdr:nvSpPr>
        <xdr:cNvPr id="498" name="TextBox 497"/>
        <xdr:cNvSpPr txBox="1"/>
      </xdr:nvSpPr>
      <xdr:spPr>
        <a:xfrm>
          <a:off x="15586075" y="12291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272</xdr:row>
      <xdr:rowOff>0</xdr:rowOff>
    </xdr:from>
    <xdr:ext cx="184731" cy="264560"/>
    <xdr:sp macro="" textlink="">
      <xdr:nvSpPr>
        <xdr:cNvPr id="499" name="TextBox 498"/>
        <xdr:cNvSpPr txBox="1"/>
      </xdr:nvSpPr>
      <xdr:spPr>
        <a:xfrm>
          <a:off x="15586075" y="12291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272</xdr:row>
      <xdr:rowOff>0</xdr:rowOff>
    </xdr:from>
    <xdr:ext cx="184731" cy="264560"/>
    <xdr:sp macro="" textlink="">
      <xdr:nvSpPr>
        <xdr:cNvPr id="500" name="TextBox 499"/>
        <xdr:cNvSpPr txBox="1"/>
      </xdr:nvSpPr>
      <xdr:spPr>
        <a:xfrm>
          <a:off x="15586075" y="12291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272</xdr:row>
      <xdr:rowOff>0</xdr:rowOff>
    </xdr:from>
    <xdr:ext cx="184731" cy="264560"/>
    <xdr:sp macro="" textlink="">
      <xdr:nvSpPr>
        <xdr:cNvPr id="501" name="TextBox 500"/>
        <xdr:cNvSpPr txBox="1"/>
      </xdr:nvSpPr>
      <xdr:spPr>
        <a:xfrm>
          <a:off x="15586075" y="12291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272</xdr:row>
      <xdr:rowOff>0</xdr:rowOff>
    </xdr:from>
    <xdr:ext cx="184731" cy="264560"/>
    <xdr:sp macro="" textlink="">
      <xdr:nvSpPr>
        <xdr:cNvPr id="502" name="TextBox 501"/>
        <xdr:cNvSpPr txBox="1"/>
      </xdr:nvSpPr>
      <xdr:spPr>
        <a:xfrm>
          <a:off x="15586075" y="12291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272</xdr:row>
      <xdr:rowOff>0</xdr:rowOff>
    </xdr:from>
    <xdr:ext cx="184731" cy="264560"/>
    <xdr:sp macro="" textlink="">
      <xdr:nvSpPr>
        <xdr:cNvPr id="503" name="TextBox 502"/>
        <xdr:cNvSpPr txBox="1"/>
      </xdr:nvSpPr>
      <xdr:spPr>
        <a:xfrm>
          <a:off x="15586075" y="12291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272</xdr:row>
      <xdr:rowOff>0</xdr:rowOff>
    </xdr:from>
    <xdr:ext cx="184731" cy="264560"/>
    <xdr:sp macro="" textlink="">
      <xdr:nvSpPr>
        <xdr:cNvPr id="504" name="TextBox 503"/>
        <xdr:cNvSpPr txBox="1"/>
      </xdr:nvSpPr>
      <xdr:spPr>
        <a:xfrm>
          <a:off x="15586075" y="12291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337</xdr:row>
      <xdr:rowOff>0</xdr:rowOff>
    </xdr:from>
    <xdr:ext cx="184731" cy="264560"/>
    <xdr:sp macro="" textlink="">
      <xdr:nvSpPr>
        <xdr:cNvPr id="505" name="TextBox 504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337</xdr:row>
      <xdr:rowOff>0</xdr:rowOff>
    </xdr:from>
    <xdr:ext cx="184731" cy="264560"/>
    <xdr:sp macro="" textlink="">
      <xdr:nvSpPr>
        <xdr:cNvPr id="506" name="TextBox 505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337</xdr:row>
      <xdr:rowOff>0</xdr:rowOff>
    </xdr:from>
    <xdr:ext cx="184731" cy="264560"/>
    <xdr:sp macro="" textlink="">
      <xdr:nvSpPr>
        <xdr:cNvPr id="507" name="TextBox 506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87</xdr:row>
      <xdr:rowOff>0</xdr:rowOff>
    </xdr:from>
    <xdr:ext cx="184731" cy="264560"/>
    <xdr:sp macro="" textlink="">
      <xdr:nvSpPr>
        <xdr:cNvPr id="508" name="TextBox 507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87</xdr:row>
      <xdr:rowOff>0</xdr:rowOff>
    </xdr:from>
    <xdr:ext cx="184731" cy="264560"/>
    <xdr:sp macro="" textlink="">
      <xdr:nvSpPr>
        <xdr:cNvPr id="509" name="TextBox 508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87</xdr:row>
      <xdr:rowOff>0</xdr:rowOff>
    </xdr:from>
    <xdr:ext cx="184731" cy="264560"/>
    <xdr:sp macro="" textlink="">
      <xdr:nvSpPr>
        <xdr:cNvPr id="510" name="TextBox 509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87</xdr:row>
      <xdr:rowOff>0</xdr:rowOff>
    </xdr:from>
    <xdr:ext cx="184731" cy="264560"/>
    <xdr:sp macro="" textlink="">
      <xdr:nvSpPr>
        <xdr:cNvPr id="511" name="TextBox 510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87</xdr:row>
      <xdr:rowOff>0</xdr:rowOff>
    </xdr:from>
    <xdr:ext cx="184731" cy="264560"/>
    <xdr:sp macro="" textlink="">
      <xdr:nvSpPr>
        <xdr:cNvPr id="512" name="TextBox 511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87</xdr:row>
      <xdr:rowOff>0</xdr:rowOff>
    </xdr:from>
    <xdr:ext cx="184731" cy="264560"/>
    <xdr:sp macro="" textlink="">
      <xdr:nvSpPr>
        <xdr:cNvPr id="513" name="TextBox 512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87</xdr:row>
      <xdr:rowOff>0</xdr:rowOff>
    </xdr:from>
    <xdr:ext cx="184731" cy="264560"/>
    <xdr:sp macro="" textlink="">
      <xdr:nvSpPr>
        <xdr:cNvPr id="514" name="TextBox 513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87</xdr:row>
      <xdr:rowOff>0</xdr:rowOff>
    </xdr:from>
    <xdr:ext cx="184731" cy="264560"/>
    <xdr:sp macro="" textlink="">
      <xdr:nvSpPr>
        <xdr:cNvPr id="515" name="TextBox 514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87</xdr:row>
      <xdr:rowOff>0</xdr:rowOff>
    </xdr:from>
    <xdr:ext cx="184731" cy="264560"/>
    <xdr:sp macro="" textlink="">
      <xdr:nvSpPr>
        <xdr:cNvPr id="516" name="TextBox 515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87</xdr:row>
      <xdr:rowOff>0</xdr:rowOff>
    </xdr:from>
    <xdr:ext cx="184731" cy="264560"/>
    <xdr:sp macro="" textlink="">
      <xdr:nvSpPr>
        <xdr:cNvPr id="517" name="TextBox 516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87</xdr:row>
      <xdr:rowOff>0</xdr:rowOff>
    </xdr:from>
    <xdr:ext cx="184731" cy="264560"/>
    <xdr:sp macro="" textlink="">
      <xdr:nvSpPr>
        <xdr:cNvPr id="518" name="TextBox 517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87</xdr:row>
      <xdr:rowOff>0</xdr:rowOff>
    </xdr:from>
    <xdr:ext cx="184731" cy="264560"/>
    <xdr:sp macro="" textlink="">
      <xdr:nvSpPr>
        <xdr:cNvPr id="519" name="TextBox 518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87</xdr:row>
      <xdr:rowOff>0</xdr:rowOff>
    </xdr:from>
    <xdr:ext cx="184731" cy="264560"/>
    <xdr:sp macro="" textlink="">
      <xdr:nvSpPr>
        <xdr:cNvPr id="520" name="TextBox 519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87</xdr:row>
      <xdr:rowOff>0</xdr:rowOff>
    </xdr:from>
    <xdr:ext cx="184731" cy="264560"/>
    <xdr:sp macro="" textlink="">
      <xdr:nvSpPr>
        <xdr:cNvPr id="521" name="TextBox 520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87</xdr:row>
      <xdr:rowOff>0</xdr:rowOff>
    </xdr:from>
    <xdr:ext cx="184731" cy="264560"/>
    <xdr:sp macro="" textlink="">
      <xdr:nvSpPr>
        <xdr:cNvPr id="522" name="TextBox 521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87</xdr:row>
      <xdr:rowOff>0</xdr:rowOff>
    </xdr:from>
    <xdr:ext cx="184731" cy="264560"/>
    <xdr:sp macro="" textlink="">
      <xdr:nvSpPr>
        <xdr:cNvPr id="523" name="TextBox 522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87</xdr:row>
      <xdr:rowOff>0</xdr:rowOff>
    </xdr:from>
    <xdr:ext cx="184731" cy="264560"/>
    <xdr:sp macro="" textlink="">
      <xdr:nvSpPr>
        <xdr:cNvPr id="524" name="TextBox 523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87</xdr:row>
      <xdr:rowOff>0</xdr:rowOff>
    </xdr:from>
    <xdr:ext cx="184731" cy="264560"/>
    <xdr:sp macro="" textlink="">
      <xdr:nvSpPr>
        <xdr:cNvPr id="525" name="TextBox 524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87</xdr:row>
      <xdr:rowOff>0</xdr:rowOff>
    </xdr:from>
    <xdr:ext cx="184731" cy="264560"/>
    <xdr:sp macro="" textlink="">
      <xdr:nvSpPr>
        <xdr:cNvPr id="526" name="TextBox 525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87</xdr:row>
      <xdr:rowOff>0</xdr:rowOff>
    </xdr:from>
    <xdr:ext cx="184731" cy="264560"/>
    <xdr:sp macro="" textlink="">
      <xdr:nvSpPr>
        <xdr:cNvPr id="527" name="TextBox 526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87</xdr:row>
      <xdr:rowOff>0</xdr:rowOff>
    </xdr:from>
    <xdr:ext cx="184731" cy="264560"/>
    <xdr:sp macro="" textlink="">
      <xdr:nvSpPr>
        <xdr:cNvPr id="528" name="TextBox 527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87</xdr:row>
      <xdr:rowOff>0</xdr:rowOff>
    </xdr:from>
    <xdr:ext cx="184731" cy="264560"/>
    <xdr:sp macro="" textlink="">
      <xdr:nvSpPr>
        <xdr:cNvPr id="529" name="TextBox 528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87</xdr:row>
      <xdr:rowOff>0</xdr:rowOff>
    </xdr:from>
    <xdr:ext cx="184731" cy="264560"/>
    <xdr:sp macro="" textlink="">
      <xdr:nvSpPr>
        <xdr:cNvPr id="530" name="TextBox 529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87</xdr:row>
      <xdr:rowOff>0</xdr:rowOff>
    </xdr:from>
    <xdr:ext cx="184731" cy="264560"/>
    <xdr:sp macro="" textlink="">
      <xdr:nvSpPr>
        <xdr:cNvPr id="531" name="TextBox 530"/>
        <xdr:cNvSpPr txBox="1"/>
      </xdr:nvSpPr>
      <xdr:spPr>
        <a:xfrm>
          <a:off x="15586075" y="297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92</xdr:row>
      <xdr:rowOff>0</xdr:rowOff>
    </xdr:from>
    <xdr:ext cx="184731" cy="264560"/>
    <xdr:sp macro="" textlink="">
      <xdr:nvSpPr>
        <xdr:cNvPr id="532" name="TextBox 531"/>
        <xdr:cNvSpPr txBox="1"/>
      </xdr:nvSpPr>
      <xdr:spPr>
        <a:xfrm>
          <a:off x="15586075" y="315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92</xdr:row>
      <xdr:rowOff>0</xdr:rowOff>
    </xdr:from>
    <xdr:ext cx="184731" cy="264560"/>
    <xdr:sp macro="" textlink="">
      <xdr:nvSpPr>
        <xdr:cNvPr id="533" name="TextBox 532"/>
        <xdr:cNvSpPr txBox="1"/>
      </xdr:nvSpPr>
      <xdr:spPr>
        <a:xfrm>
          <a:off x="15586075" y="315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92</xdr:row>
      <xdr:rowOff>0</xdr:rowOff>
    </xdr:from>
    <xdr:ext cx="184731" cy="264560"/>
    <xdr:sp macro="" textlink="">
      <xdr:nvSpPr>
        <xdr:cNvPr id="534" name="TextBox 533"/>
        <xdr:cNvSpPr txBox="1"/>
      </xdr:nvSpPr>
      <xdr:spPr>
        <a:xfrm>
          <a:off x="15586075" y="315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92</xdr:row>
      <xdr:rowOff>121228</xdr:rowOff>
    </xdr:from>
    <xdr:ext cx="184731" cy="264560"/>
    <xdr:sp macro="" textlink="">
      <xdr:nvSpPr>
        <xdr:cNvPr id="535" name="TextBox 534"/>
        <xdr:cNvSpPr txBox="1"/>
      </xdr:nvSpPr>
      <xdr:spPr>
        <a:xfrm>
          <a:off x="15586075" y="316680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92</xdr:row>
      <xdr:rowOff>121228</xdr:rowOff>
    </xdr:from>
    <xdr:ext cx="184731" cy="264560"/>
    <xdr:sp macro="" textlink="">
      <xdr:nvSpPr>
        <xdr:cNvPr id="536" name="TextBox 535"/>
        <xdr:cNvSpPr txBox="1"/>
      </xdr:nvSpPr>
      <xdr:spPr>
        <a:xfrm>
          <a:off x="15586075" y="316680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92</xdr:row>
      <xdr:rowOff>121228</xdr:rowOff>
    </xdr:from>
    <xdr:ext cx="184731" cy="264560"/>
    <xdr:sp macro="" textlink="">
      <xdr:nvSpPr>
        <xdr:cNvPr id="537" name="TextBox 536"/>
        <xdr:cNvSpPr txBox="1"/>
      </xdr:nvSpPr>
      <xdr:spPr>
        <a:xfrm>
          <a:off x="15586075" y="316680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92</xdr:row>
      <xdr:rowOff>0</xdr:rowOff>
    </xdr:from>
    <xdr:ext cx="184731" cy="264560"/>
    <xdr:sp macro="" textlink="">
      <xdr:nvSpPr>
        <xdr:cNvPr id="538" name="TextBox 537"/>
        <xdr:cNvSpPr txBox="1"/>
      </xdr:nvSpPr>
      <xdr:spPr>
        <a:xfrm>
          <a:off x="15586075" y="315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92</xdr:row>
      <xdr:rowOff>0</xdr:rowOff>
    </xdr:from>
    <xdr:ext cx="184731" cy="264560"/>
    <xdr:sp macro="" textlink="">
      <xdr:nvSpPr>
        <xdr:cNvPr id="539" name="TextBox 538"/>
        <xdr:cNvSpPr txBox="1"/>
      </xdr:nvSpPr>
      <xdr:spPr>
        <a:xfrm>
          <a:off x="15586075" y="315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92</xdr:row>
      <xdr:rowOff>0</xdr:rowOff>
    </xdr:from>
    <xdr:ext cx="184731" cy="264560"/>
    <xdr:sp macro="" textlink="">
      <xdr:nvSpPr>
        <xdr:cNvPr id="540" name="TextBox 539"/>
        <xdr:cNvSpPr txBox="1"/>
      </xdr:nvSpPr>
      <xdr:spPr>
        <a:xfrm>
          <a:off x="15586075" y="315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92</xdr:row>
      <xdr:rowOff>121228</xdr:rowOff>
    </xdr:from>
    <xdr:ext cx="184731" cy="264560"/>
    <xdr:sp macro="" textlink="">
      <xdr:nvSpPr>
        <xdr:cNvPr id="541" name="TextBox 540"/>
        <xdr:cNvSpPr txBox="1"/>
      </xdr:nvSpPr>
      <xdr:spPr>
        <a:xfrm>
          <a:off x="15586075" y="316680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92</xdr:row>
      <xdr:rowOff>121228</xdr:rowOff>
    </xdr:from>
    <xdr:ext cx="184731" cy="264560"/>
    <xdr:sp macro="" textlink="">
      <xdr:nvSpPr>
        <xdr:cNvPr id="542" name="TextBox 541"/>
        <xdr:cNvSpPr txBox="1"/>
      </xdr:nvSpPr>
      <xdr:spPr>
        <a:xfrm>
          <a:off x="15586075" y="316680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92</xdr:row>
      <xdr:rowOff>121228</xdr:rowOff>
    </xdr:from>
    <xdr:ext cx="184731" cy="264560"/>
    <xdr:sp macro="" textlink="">
      <xdr:nvSpPr>
        <xdr:cNvPr id="543" name="TextBox 542"/>
        <xdr:cNvSpPr txBox="1"/>
      </xdr:nvSpPr>
      <xdr:spPr>
        <a:xfrm>
          <a:off x="15586075" y="316680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92</xdr:row>
      <xdr:rowOff>0</xdr:rowOff>
    </xdr:from>
    <xdr:ext cx="184731" cy="264560"/>
    <xdr:sp macro="" textlink="">
      <xdr:nvSpPr>
        <xdr:cNvPr id="544" name="TextBox 543"/>
        <xdr:cNvSpPr txBox="1"/>
      </xdr:nvSpPr>
      <xdr:spPr>
        <a:xfrm>
          <a:off x="15586075" y="315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92</xdr:row>
      <xdr:rowOff>0</xdr:rowOff>
    </xdr:from>
    <xdr:ext cx="184731" cy="264560"/>
    <xdr:sp macro="" textlink="">
      <xdr:nvSpPr>
        <xdr:cNvPr id="545" name="TextBox 544"/>
        <xdr:cNvSpPr txBox="1"/>
      </xdr:nvSpPr>
      <xdr:spPr>
        <a:xfrm>
          <a:off x="15586075" y="315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92</xdr:row>
      <xdr:rowOff>0</xdr:rowOff>
    </xdr:from>
    <xdr:ext cx="184731" cy="264560"/>
    <xdr:sp macro="" textlink="">
      <xdr:nvSpPr>
        <xdr:cNvPr id="546" name="TextBox 545"/>
        <xdr:cNvSpPr txBox="1"/>
      </xdr:nvSpPr>
      <xdr:spPr>
        <a:xfrm>
          <a:off x="15586075" y="315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92</xdr:row>
      <xdr:rowOff>121228</xdr:rowOff>
    </xdr:from>
    <xdr:ext cx="184731" cy="264560"/>
    <xdr:sp macro="" textlink="">
      <xdr:nvSpPr>
        <xdr:cNvPr id="547" name="TextBox 546"/>
        <xdr:cNvSpPr txBox="1"/>
      </xdr:nvSpPr>
      <xdr:spPr>
        <a:xfrm>
          <a:off x="15586075" y="316680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92</xdr:row>
      <xdr:rowOff>121228</xdr:rowOff>
    </xdr:from>
    <xdr:ext cx="184731" cy="264560"/>
    <xdr:sp macro="" textlink="">
      <xdr:nvSpPr>
        <xdr:cNvPr id="548" name="TextBox 547"/>
        <xdr:cNvSpPr txBox="1"/>
      </xdr:nvSpPr>
      <xdr:spPr>
        <a:xfrm>
          <a:off x="15586075" y="316680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92</xdr:row>
      <xdr:rowOff>121228</xdr:rowOff>
    </xdr:from>
    <xdr:ext cx="184731" cy="264560"/>
    <xdr:sp macro="" textlink="">
      <xdr:nvSpPr>
        <xdr:cNvPr id="549" name="TextBox 548"/>
        <xdr:cNvSpPr txBox="1"/>
      </xdr:nvSpPr>
      <xdr:spPr>
        <a:xfrm>
          <a:off x="15586075" y="316680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92</xdr:row>
      <xdr:rowOff>0</xdr:rowOff>
    </xdr:from>
    <xdr:ext cx="184731" cy="264560"/>
    <xdr:sp macro="" textlink="">
      <xdr:nvSpPr>
        <xdr:cNvPr id="550" name="TextBox 549"/>
        <xdr:cNvSpPr txBox="1"/>
      </xdr:nvSpPr>
      <xdr:spPr>
        <a:xfrm>
          <a:off x="15586075" y="315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92</xdr:row>
      <xdr:rowOff>0</xdr:rowOff>
    </xdr:from>
    <xdr:ext cx="184731" cy="264560"/>
    <xdr:sp macro="" textlink="">
      <xdr:nvSpPr>
        <xdr:cNvPr id="551" name="TextBox 550"/>
        <xdr:cNvSpPr txBox="1"/>
      </xdr:nvSpPr>
      <xdr:spPr>
        <a:xfrm>
          <a:off x="15586075" y="315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92</xdr:row>
      <xdr:rowOff>0</xdr:rowOff>
    </xdr:from>
    <xdr:ext cx="184731" cy="264560"/>
    <xdr:sp macro="" textlink="">
      <xdr:nvSpPr>
        <xdr:cNvPr id="552" name="TextBox 551"/>
        <xdr:cNvSpPr txBox="1"/>
      </xdr:nvSpPr>
      <xdr:spPr>
        <a:xfrm>
          <a:off x="15586075" y="315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92</xdr:row>
      <xdr:rowOff>121228</xdr:rowOff>
    </xdr:from>
    <xdr:ext cx="184731" cy="264560"/>
    <xdr:sp macro="" textlink="">
      <xdr:nvSpPr>
        <xdr:cNvPr id="553" name="TextBox 552"/>
        <xdr:cNvSpPr txBox="1"/>
      </xdr:nvSpPr>
      <xdr:spPr>
        <a:xfrm>
          <a:off x="15586075" y="316680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92</xdr:row>
      <xdr:rowOff>121228</xdr:rowOff>
    </xdr:from>
    <xdr:ext cx="184731" cy="264560"/>
    <xdr:sp macro="" textlink="">
      <xdr:nvSpPr>
        <xdr:cNvPr id="554" name="TextBox 553"/>
        <xdr:cNvSpPr txBox="1"/>
      </xdr:nvSpPr>
      <xdr:spPr>
        <a:xfrm>
          <a:off x="15586075" y="316680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92</xdr:row>
      <xdr:rowOff>121228</xdr:rowOff>
    </xdr:from>
    <xdr:ext cx="184731" cy="264560"/>
    <xdr:sp macro="" textlink="">
      <xdr:nvSpPr>
        <xdr:cNvPr id="555" name="TextBox 554"/>
        <xdr:cNvSpPr txBox="1"/>
      </xdr:nvSpPr>
      <xdr:spPr>
        <a:xfrm>
          <a:off x="15586075" y="316680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157</xdr:row>
      <xdr:rowOff>198293</xdr:rowOff>
    </xdr:from>
    <xdr:ext cx="184731" cy="264560"/>
    <xdr:sp macro="" textlink="">
      <xdr:nvSpPr>
        <xdr:cNvPr id="556" name="TextBox 555"/>
        <xdr:cNvSpPr txBox="1"/>
      </xdr:nvSpPr>
      <xdr:spPr>
        <a:xfrm>
          <a:off x="15586075" y="386665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157</xdr:row>
      <xdr:rowOff>198293</xdr:rowOff>
    </xdr:from>
    <xdr:ext cx="184731" cy="264560"/>
    <xdr:sp macro="" textlink="">
      <xdr:nvSpPr>
        <xdr:cNvPr id="557" name="TextBox 556"/>
        <xdr:cNvSpPr txBox="1"/>
      </xdr:nvSpPr>
      <xdr:spPr>
        <a:xfrm>
          <a:off x="15586075" y="386665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157</xdr:row>
      <xdr:rowOff>198293</xdr:rowOff>
    </xdr:from>
    <xdr:ext cx="184731" cy="264560"/>
    <xdr:sp macro="" textlink="">
      <xdr:nvSpPr>
        <xdr:cNvPr id="558" name="TextBox 557"/>
        <xdr:cNvSpPr txBox="1"/>
      </xdr:nvSpPr>
      <xdr:spPr>
        <a:xfrm>
          <a:off x="15586075" y="386665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157</xdr:row>
      <xdr:rowOff>198293</xdr:rowOff>
    </xdr:from>
    <xdr:ext cx="184731" cy="264560"/>
    <xdr:sp macro="" textlink="">
      <xdr:nvSpPr>
        <xdr:cNvPr id="559" name="TextBox 558"/>
        <xdr:cNvSpPr txBox="1"/>
      </xdr:nvSpPr>
      <xdr:spPr>
        <a:xfrm>
          <a:off x="15586075" y="386665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157</xdr:row>
      <xdr:rowOff>198293</xdr:rowOff>
    </xdr:from>
    <xdr:ext cx="184731" cy="264560"/>
    <xdr:sp macro="" textlink="">
      <xdr:nvSpPr>
        <xdr:cNvPr id="560" name="TextBox 559"/>
        <xdr:cNvSpPr txBox="1"/>
      </xdr:nvSpPr>
      <xdr:spPr>
        <a:xfrm>
          <a:off x="15586075" y="386665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157</xdr:row>
      <xdr:rowOff>198293</xdr:rowOff>
    </xdr:from>
    <xdr:ext cx="184731" cy="264560"/>
    <xdr:sp macro="" textlink="">
      <xdr:nvSpPr>
        <xdr:cNvPr id="561" name="TextBox 560"/>
        <xdr:cNvSpPr txBox="1"/>
      </xdr:nvSpPr>
      <xdr:spPr>
        <a:xfrm>
          <a:off x="15586075" y="386665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157</xdr:row>
      <xdr:rowOff>198293</xdr:rowOff>
    </xdr:from>
    <xdr:ext cx="184731" cy="264560"/>
    <xdr:sp macro="" textlink="">
      <xdr:nvSpPr>
        <xdr:cNvPr id="562" name="TextBox 561"/>
        <xdr:cNvSpPr txBox="1"/>
      </xdr:nvSpPr>
      <xdr:spPr>
        <a:xfrm>
          <a:off x="15586075" y="386665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157</xdr:row>
      <xdr:rowOff>198293</xdr:rowOff>
    </xdr:from>
    <xdr:ext cx="184731" cy="264560"/>
    <xdr:sp macro="" textlink="">
      <xdr:nvSpPr>
        <xdr:cNvPr id="563" name="TextBox 562"/>
        <xdr:cNvSpPr txBox="1"/>
      </xdr:nvSpPr>
      <xdr:spPr>
        <a:xfrm>
          <a:off x="15586075" y="386665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157</xdr:row>
      <xdr:rowOff>198293</xdr:rowOff>
    </xdr:from>
    <xdr:ext cx="184731" cy="264560"/>
    <xdr:sp macro="" textlink="">
      <xdr:nvSpPr>
        <xdr:cNvPr id="564" name="TextBox 563"/>
        <xdr:cNvSpPr txBox="1"/>
      </xdr:nvSpPr>
      <xdr:spPr>
        <a:xfrm>
          <a:off x="15586075" y="386665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157</xdr:row>
      <xdr:rowOff>198293</xdr:rowOff>
    </xdr:from>
    <xdr:ext cx="184731" cy="264560"/>
    <xdr:sp macro="" textlink="">
      <xdr:nvSpPr>
        <xdr:cNvPr id="565" name="TextBox 564"/>
        <xdr:cNvSpPr txBox="1"/>
      </xdr:nvSpPr>
      <xdr:spPr>
        <a:xfrm>
          <a:off x="15586075" y="386665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157</xdr:row>
      <xdr:rowOff>198293</xdr:rowOff>
    </xdr:from>
    <xdr:ext cx="184731" cy="264560"/>
    <xdr:sp macro="" textlink="">
      <xdr:nvSpPr>
        <xdr:cNvPr id="566" name="TextBox 565"/>
        <xdr:cNvSpPr txBox="1"/>
      </xdr:nvSpPr>
      <xdr:spPr>
        <a:xfrm>
          <a:off x="15586075" y="386665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157</xdr:row>
      <xdr:rowOff>198293</xdr:rowOff>
    </xdr:from>
    <xdr:ext cx="184731" cy="264560"/>
    <xdr:sp macro="" textlink="">
      <xdr:nvSpPr>
        <xdr:cNvPr id="567" name="TextBox 566"/>
        <xdr:cNvSpPr txBox="1"/>
      </xdr:nvSpPr>
      <xdr:spPr>
        <a:xfrm>
          <a:off x="15586075" y="386665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167</xdr:row>
      <xdr:rowOff>181841</xdr:rowOff>
    </xdr:from>
    <xdr:ext cx="184731" cy="264560"/>
    <xdr:sp macro="" textlink="">
      <xdr:nvSpPr>
        <xdr:cNvPr id="568" name="TextBox 567"/>
        <xdr:cNvSpPr txBox="1"/>
      </xdr:nvSpPr>
      <xdr:spPr>
        <a:xfrm>
          <a:off x="15586075" y="42269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167</xdr:row>
      <xdr:rowOff>181841</xdr:rowOff>
    </xdr:from>
    <xdr:ext cx="184731" cy="264560"/>
    <xdr:sp macro="" textlink="">
      <xdr:nvSpPr>
        <xdr:cNvPr id="569" name="TextBox 568"/>
        <xdr:cNvSpPr txBox="1"/>
      </xdr:nvSpPr>
      <xdr:spPr>
        <a:xfrm>
          <a:off x="15586075" y="42269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167</xdr:row>
      <xdr:rowOff>181841</xdr:rowOff>
    </xdr:from>
    <xdr:ext cx="184731" cy="264560"/>
    <xdr:sp macro="" textlink="">
      <xdr:nvSpPr>
        <xdr:cNvPr id="570" name="TextBox 569"/>
        <xdr:cNvSpPr txBox="1"/>
      </xdr:nvSpPr>
      <xdr:spPr>
        <a:xfrm>
          <a:off x="15586075" y="42269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167</xdr:row>
      <xdr:rowOff>181841</xdr:rowOff>
    </xdr:from>
    <xdr:ext cx="184731" cy="264560"/>
    <xdr:sp macro="" textlink="">
      <xdr:nvSpPr>
        <xdr:cNvPr id="571" name="TextBox 570"/>
        <xdr:cNvSpPr txBox="1"/>
      </xdr:nvSpPr>
      <xdr:spPr>
        <a:xfrm>
          <a:off x="15586075" y="42269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167</xdr:row>
      <xdr:rowOff>181841</xdr:rowOff>
    </xdr:from>
    <xdr:ext cx="184731" cy="264560"/>
    <xdr:sp macro="" textlink="">
      <xdr:nvSpPr>
        <xdr:cNvPr id="572" name="TextBox 571"/>
        <xdr:cNvSpPr txBox="1"/>
      </xdr:nvSpPr>
      <xdr:spPr>
        <a:xfrm>
          <a:off x="15586075" y="42269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167</xdr:row>
      <xdr:rowOff>181841</xdr:rowOff>
    </xdr:from>
    <xdr:ext cx="184731" cy="264560"/>
    <xdr:sp macro="" textlink="">
      <xdr:nvSpPr>
        <xdr:cNvPr id="573" name="TextBox 572"/>
        <xdr:cNvSpPr txBox="1"/>
      </xdr:nvSpPr>
      <xdr:spPr>
        <a:xfrm>
          <a:off x="15586075" y="42269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167</xdr:row>
      <xdr:rowOff>181841</xdr:rowOff>
    </xdr:from>
    <xdr:ext cx="184731" cy="264560"/>
    <xdr:sp macro="" textlink="">
      <xdr:nvSpPr>
        <xdr:cNvPr id="574" name="TextBox 573"/>
        <xdr:cNvSpPr txBox="1"/>
      </xdr:nvSpPr>
      <xdr:spPr>
        <a:xfrm>
          <a:off x="15586075" y="42269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167</xdr:row>
      <xdr:rowOff>181841</xdr:rowOff>
    </xdr:from>
    <xdr:ext cx="184731" cy="264560"/>
    <xdr:sp macro="" textlink="">
      <xdr:nvSpPr>
        <xdr:cNvPr id="575" name="TextBox 574"/>
        <xdr:cNvSpPr txBox="1"/>
      </xdr:nvSpPr>
      <xdr:spPr>
        <a:xfrm>
          <a:off x="15586075" y="42269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167</xdr:row>
      <xdr:rowOff>181841</xdr:rowOff>
    </xdr:from>
    <xdr:ext cx="184731" cy="264560"/>
    <xdr:sp macro="" textlink="">
      <xdr:nvSpPr>
        <xdr:cNvPr id="576" name="TextBox 575"/>
        <xdr:cNvSpPr txBox="1"/>
      </xdr:nvSpPr>
      <xdr:spPr>
        <a:xfrm>
          <a:off x="15586075" y="42269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167</xdr:row>
      <xdr:rowOff>181841</xdr:rowOff>
    </xdr:from>
    <xdr:ext cx="184731" cy="264560"/>
    <xdr:sp macro="" textlink="">
      <xdr:nvSpPr>
        <xdr:cNvPr id="577" name="TextBox 576"/>
        <xdr:cNvSpPr txBox="1"/>
      </xdr:nvSpPr>
      <xdr:spPr>
        <a:xfrm>
          <a:off x="15586075" y="42269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167</xdr:row>
      <xdr:rowOff>181841</xdr:rowOff>
    </xdr:from>
    <xdr:ext cx="184731" cy="264560"/>
    <xdr:sp macro="" textlink="">
      <xdr:nvSpPr>
        <xdr:cNvPr id="578" name="TextBox 577"/>
        <xdr:cNvSpPr txBox="1"/>
      </xdr:nvSpPr>
      <xdr:spPr>
        <a:xfrm>
          <a:off x="15586075" y="42269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167</xdr:row>
      <xdr:rowOff>181841</xdr:rowOff>
    </xdr:from>
    <xdr:ext cx="184731" cy="264560"/>
    <xdr:sp macro="" textlink="">
      <xdr:nvSpPr>
        <xdr:cNvPr id="579" name="TextBox 578"/>
        <xdr:cNvSpPr txBox="1"/>
      </xdr:nvSpPr>
      <xdr:spPr>
        <a:xfrm>
          <a:off x="15586075" y="42269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177</xdr:row>
      <xdr:rowOff>261505</xdr:rowOff>
    </xdr:from>
    <xdr:ext cx="184731" cy="264560"/>
    <xdr:sp macro="" textlink="">
      <xdr:nvSpPr>
        <xdr:cNvPr id="580" name="TextBox 579"/>
        <xdr:cNvSpPr txBox="1"/>
      </xdr:nvSpPr>
      <xdr:spPr>
        <a:xfrm>
          <a:off x="15586075" y="45549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177</xdr:row>
      <xdr:rowOff>261505</xdr:rowOff>
    </xdr:from>
    <xdr:ext cx="184731" cy="264560"/>
    <xdr:sp macro="" textlink="">
      <xdr:nvSpPr>
        <xdr:cNvPr id="581" name="TextBox 580"/>
        <xdr:cNvSpPr txBox="1"/>
      </xdr:nvSpPr>
      <xdr:spPr>
        <a:xfrm>
          <a:off x="15586075" y="45549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177</xdr:row>
      <xdr:rowOff>261505</xdr:rowOff>
    </xdr:from>
    <xdr:ext cx="184731" cy="264560"/>
    <xdr:sp macro="" textlink="">
      <xdr:nvSpPr>
        <xdr:cNvPr id="582" name="TextBox 581"/>
        <xdr:cNvSpPr txBox="1"/>
      </xdr:nvSpPr>
      <xdr:spPr>
        <a:xfrm>
          <a:off x="15586075" y="45549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177</xdr:row>
      <xdr:rowOff>261505</xdr:rowOff>
    </xdr:from>
    <xdr:ext cx="184731" cy="264560"/>
    <xdr:sp macro="" textlink="">
      <xdr:nvSpPr>
        <xdr:cNvPr id="583" name="TextBox 582"/>
        <xdr:cNvSpPr txBox="1"/>
      </xdr:nvSpPr>
      <xdr:spPr>
        <a:xfrm>
          <a:off x="15586075" y="45549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177</xdr:row>
      <xdr:rowOff>261505</xdr:rowOff>
    </xdr:from>
    <xdr:ext cx="184731" cy="264560"/>
    <xdr:sp macro="" textlink="">
      <xdr:nvSpPr>
        <xdr:cNvPr id="584" name="TextBox 583"/>
        <xdr:cNvSpPr txBox="1"/>
      </xdr:nvSpPr>
      <xdr:spPr>
        <a:xfrm>
          <a:off x="15586075" y="45549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177</xdr:row>
      <xdr:rowOff>261505</xdr:rowOff>
    </xdr:from>
    <xdr:ext cx="184731" cy="264560"/>
    <xdr:sp macro="" textlink="">
      <xdr:nvSpPr>
        <xdr:cNvPr id="585" name="TextBox 584"/>
        <xdr:cNvSpPr txBox="1"/>
      </xdr:nvSpPr>
      <xdr:spPr>
        <a:xfrm>
          <a:off x="15586075" y="45549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177</xdr:row>
      <xdr:rowOff>261505</xdr:rowOff>
    </xdr:from>
    <xdr:ext cx="184731" cy="264560"/>
    <xdr:sp macro="" textlink="">
      <xdr:nvSpPr>
        <xdr:cNvPr id="586" name="TextBox 585"/>
        <xdr:cNvSpPr txBox="1"/>
      </xdr:nvSpPr>
      <xdr:spPr>
        <a:xfrm>
          <a:off x="15586075" y="45549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177</xdr:row>
      <xdr:rowOff>261505</xdr:rowOff>
    </xdr:from>
    <xdr:ext cx="184731" cy="264560"/>
    <xdr:sp macro="" textlink="">
      <xdr:nvSpPr>
        <xdr:cNvPr id="587" name="TextBox 586"/>
        <xdr:cNvSpPr txBox="1"/>
      </xdr:nvSpPr>
      <xdr:spPr>
        <a:xfrm>
          <a:off x="15586075" y="45549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177</xdr:row>
      <xdr:rowOff>261505</xdr:rowOff>
    </xdr:from>
    <xdr:ext cx="184731" cy="264560"/>
    <xdr:sp macro="" textlink="">
      <xdr:nvSpPr>
        <xdr:cNvPr id="588" name="TextBox 587"/>
        <xdr:cNvSpPr txBox="1"/>
      </xdr:nvSpPr>
      <xdr:spPr>
        <a:xfrm>
          <a:off x="15586075" y="45549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177</xdr:row>
      <xdr:rowOff>261505</xdr:rowOff>
    </xdr:from>
    <xdr:ext cx="184731" cy="264560"/>
    <xdr:sp macro="" textlink="">
      <xdr:nvSpPr>
        <xdr:cNvPr id="589" name="TextBox 588"/>
        <xdr:cNvSpPr txBox="1"/>
      </xdr:nvSpPr>
      <xdr:spPr>
        <a:xfrm>
          <a:off x="15586075" y="45549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177</xdr:row>
      <xdr:rowOff>261505</xdr:rowOff>
    </xdr:from>
    <xdr:ext cx="184731" cy="264560"/>
    <xdr:sp macro="" textlink="">
      <xdr:nvSpPr>
        <xdr:cNvPr id="590" name="TextBox 589"/>
        <xdr:cNvSpPr txBox="1"/>
      </xdr:nvSpPr>
      <xdr:spPr>
        <a:xfrm>
          <a:off x="15586075" y="45549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177</xdr:row>
      <xdr:rowOff>261505</xdr:rowOff>
    </xdr:from>
    <xdr:ext cx="184731" cy="264560"/>
    <xdr:sp macro="" textlink="">
      <xdr:nvSpPr>
        <xdr:cNvPr id="591" name="TextBox 590"/>
        <xdr:cNvSpPr txBox="1"/>
      </xdr:nvSpPr>
      <xdr:spPr>
        <a:xfrm>
          <a:off x="15586075" y="45549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192</xdr:row>
      <xdr:rowOff>199159</xdr:rowOff>
    </xdr:from>
    <xdr:ext cx="184731" cy="264560"/>
    <xdr:sp macro="" textlink="">
      <xdr:nvSpPr>
        <xdr:cNvPr id="592" name="TextBox 591"/>
        <xdr:cNvSpPr txBox="1"/>
      </xdr:nvSpPr>
      <xdr:spPr>
        <a:xfrm>
          <a:off x="15586075" y="51215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192</xdr:row>
      <xdr:rowOff>199159</xdr:rowOff>
    </xdr:from>
    <xdr:ext cx="184731" cy="264560"/>
    <xdr:sp macro="" textlink="">
      <xdr:nvSpPr>
        <xdr:cNvPr id="593" name="TextBox 592"/>
        <xdr:cNvSpPr txBox="1"/>
      </xdr:nvSpPr>
      <xdr:spPr>
        <a:xfrm>
          <a:off x="15586075" y="51215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192</xdr:row>
      <xdr:rowOff>199159</xdr:rowOff>
    </xdr:from>
    <xdr:ext cx="184731" cy="264560"/>
    <xdr:sp macro="" textlink="">
      <xdr:nvSpPr>
        <xdr:cNvPr id="594" name="TextBox 593"/>
        <xdr:cNvSpPr txBox="1"/>
      </xdr:nvSpPr>
      <xdr:spPr>
        <a:xfrm>
          <a:off x="15586075" y="51215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192</xdr:row>
      <xdr:rowOff>199159</xdr:rowOff>
    </xdr:from>
    <xdr:ext cx="184731" cy="264560"/>
    <xdr:sp macro="" textlink="">
      <xdr:nvSpPr>
        <xdr:cNvPr id="595" name="TextBox 594"/>
        <xdr:cNvSpPr txBox="1"/>
      </xdr:nvSpPr>
      <xdr:spPr>
        <a:xfrm>
          <a:off x="15586075" y="51215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192</xdr:row>
      <xdr:rowOff>199159</xdr:rowOff>
    </xdr:from>
    <xdr:ext cx="184731" cy="264560"/>
    <xdr:sp macro="" textlink="">
      <xdr:nvSpPr>
        <xdr:cNvPr id="596" name="TextBox 595"/>
        <xdr:cNvSpPr txBox="1"/>
      </xdr:nvSpPr>
      <xdr:spPr>
        <a:xfrm>
          <a:off x="15586075" y="51215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192</xdr:row>
      <xdr:rowOff>199159</xdr:rowOff>
    </xdr:from>
    <xdr:ext cx="184731" cy="264560"/>
    <xdr:sp macro="" textlink="">
      <xdr:nvSpPr>
        <xdr:cNvPr id="597" name="TextBox 596"/>
        <xdr:cNvSpPr txBox="1"/>
      </xdr:nvSpPr>
      <xdr:spPr>
        <a:xfrm>
          <a:off x="15586075" y="51215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192</xdr:row>
      <xdr:rowOff>199159</xdr:rowOff>
    </xdr:from>
    <xdr:ext cx="184731" cy="264560"/>
    <xdr:sp macro="" textlink="">
      <xdr:nvSpPr>
        <xdr:cNvPr id="598" name="TextBox 597"/>
        <xdr:cNvSpPr txBox="1"/>
      </xdr:nvSpPr>
      <xdr:spPr>
        <a:xfrm>
          <a:off x="15586075" y="51215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192</xdr:row>
      <xdr:rowOff>199159</xdr:rowOff>
    </xdr:from>
    <xdr:ext cx="184731" cy="264560"/>
    <xdr:sp macro="" textlink="">
      <xdr:nvSpPr>
        <xdr:cNvPr id="599" name="TextBox 598"/>
        <xdr:cNvSpPr txBox="1"/>
      </xdr:nvSpPr>
      <xdr:spPr>
        <a:xfrm>
          <a:off x="15586075" y="51215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192</xdr:row>
      <xdr:rowOff>199159</xdr:rowOff>
    </xdr:from>
    <xdr:ext cx="184731" cy="264560"/>
    <xdr:sp macro="" textlink="">
      <xdr:nvSpPr>
        <xdr:cNvPr id="600" name="TextBox 599"/>
        <xdr:cNvSpPr txBox="1"/>
      </xdr:nvSpPr>
      <xdr:spPr>
        <a:xfrm>
          <a:off x="15586075" y="51215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192</xdr:row>
      <xdr:rowOff>199159</xdr:rowOff>
    </xdr:from>
    <xdr:ext cx="184731" cy="264560"/>
    <xdr:sp macro="" textlink="">
      <xdr:nvSpPr>
        <xdr:cNvPr id="601" name="TextBox 600"/>
        <xdr:cNvSpPr txBox="1"/>
      </xdr:nvSpPr>
      <xdr:spPr>
        <a:xfrm>
          <a:off x="15586075" y="51215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192</xdr:row>
      <xdr:rowOff>199159</xdr:rowOff>
    </xdr:from>
    <xdr:ext cx="184731" cy="264560"/>
    <xdr:sp macro="" textlink="">
      <xdr:nvSpPr>
        <xdr:cNvPr id="602" name="TextBox 601"/>
        <xdr:cNvSpPr txBox="1"/>
      </xdr:nvSpPr>
      <xdr:spPr>
        <a:xfrm>
          <a:off x="15586075" y="51215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192</xdr:row>
      <xdr:rowOff>199159</xdr:rowOff>
    </xdr:from>
    <xdr:ext cx="184731" cy="264560"/>
    <xdr:sp macro="" textlink="">
      <xdr:nvSpPr>
        <xdr:cNvPr id="603" name="TextBox 602"/>
        <xdr:cNvSpPr txBox="1"/>
      </xdr:nvSpPr>
      <xdr:spPr>
        <a:xfrm>
          <a:off x="15586075" y="51215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207</xdr:row>
      <xdr:rowOff>0</xdr:rowOff>
    </xdr:from>
    <xdr:ext cx="184731" cy="264560"/>
    <xdr:sp macro="" textlink="">
      <xdr:nvSpPr>
        <xdr:cNvPr id="604" name="TextBox 603"/>
        <xdr:cNvSpPr txBox="1"/>
      </xdr:nvSpPr>
      <xdr:spPr>
        <a:xfrm>
          <a:off x="15586075" y="581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207</xdr:row>
      <xdr:rowOff>0</xdr:rowOff>
    </xdr:from>
    <xdr:ext cx="184731" cy="264560"/>
    <xdr:sp macro="" textlink="">
      <xdr:nvSpPr>
        <xdr:cNvPr id="605" name="TextBox 604"/>
        <xdr:cNvSpPr txBox="1"/>
      </xdr:nvSpPr>
      <xdr:spPr>
        <a:xfrm>
          <a:off x="15586075" y="581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207</xdr:row>
      <xdr:rowOff>0</xdr:rowOff>
    </xdr:from>
    <xdr:ext cx="184731" cy="264560"/>
    <xdr:sp macro="" textlink="">
      <xdr:nvSpPr>
        <xdr:cNvPr id="606" name="TextBox 605"/>
        <xdr:cNvSpPr txBox="1"/>
      </xdr:nvSpPr>
      <xdr:spPr>
        <a:xfrm>
          <a:off x="15586075" y="581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207</xdr:row>
      <xdr:rowOff>0</xdr:rowOff>
    </xdr:from>
    <xdr:ext cx="184731" cy="264560"/>
    <xdr:sp macro="" textlink="">
      <xdr:nvSpPr>
        <xdr:cNvPr id="607" name="TextBox 606"/>
        <xdr:cNvSpPr txBox="1"/>
      </xdr:nvSpPr>
      <xdr:spPr>
        <a:xfrm>
          <a:off x="15586075" y="581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207</xdr:row>
      <xdr:rowOff>0</xdr:rowOff>
    </xdr:from>
    <xdr:ext cx="184731" cy="264560"/>
    <xdr:sp macro="" textlink="">
      <xdr:nvSpPr>
        <xdr:cNvPr id="608" name="TextBox 607"/>
        <xdr:cNvSpPr txBox="1"/>
      </xdr:nvSpPr>
      <xdr:spPr>
        <a:xfrm>
          <a:off x="15586075" y="581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207</xdr:row>
      <xdr:rowOff>0</xdr:rowOff>
    </xdr:from>
    <xdr:ext cx="184731" cy="264560"/>
    <xdr:sp macro="" textlink="">
      <xdr:nvSpPr>
        <xdr:cNvPr id="609" name="TextBox 608"/>
        <xdr:cNvSpPr txBox="1"/>
      </xdr:nvSpPr>
      <xdr:spPr>
        <a:xfrm>
          <a:off x="15586075" y="581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207</xdr:row>
      <xdr:rowOff>0</xdr:rowOff>
    </xdr:from>
    <xdr:ext cx="184731" cy="264560"/>
    <xdr:sp macro="" textlink="">
      <xdr:nvSpPr>
        <xdr:cNvPr id="610" name="TextBox 609"/>
        <xdr:cNvSpPr txBox="1"/>
      </xdr:nvSpPr>
      <xdr:spPr>
        <a:xfrm>
          <a:off x="15586075" y="581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207</xdr:row>
      <xdr:rowOff>0</xdr:rowOff>
    </xdr:from>
    <xdr:ext cx="184731" cy="264560"/>
    <xdr:sp macro="" textlink="">
      <xdr:nvSpPr>
        <xdr:cNvPr id="611" name="TextBox 610"/>
        <xdr:cNvSpPr txBox="1"/>
      </xdr:nvSpPr>
      <xdr:spPr>
        <a:xfrm>
          <a:off x="15586075" y="581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207</xdr:row>
      <xdr:rowOff>0</xdr:rowOff>
    </xdr:from>
    <xdr:ext cx="184731" cy="264560"/>
    <xdr:sp macro="" textlink="">
      <xdr:nvSpPr>
        <xdr:cNvPr id="612" name="TextBox 611"/>
        <xdr:cNvSpPr txBox="1"/>
      </xdr:nvSpPr>
      <xdr:spPr>
        <a:xfrm>
          <a:off x="15586075" y="581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207</xdr:row>
      <xdr:rowOff>0</xdr:rowOff>
    </xdr:from>
    <xdr:ext cx="184731" cy="264560"/>
    <xdr:sp macro="" textlink="">
      <xdr:nvSpPr>
        <xdr:cNvPr id="613" name="TextBox 612"/>
        <xdr:cNvSpPr txBox="1"/>
      </xdr:nvSpPr>
      <xdr:spPr>
        <a:xfrm>
          <a:off x="15586075" y="581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207</xdr:row>
      <xdr:rowOff>0</xdr:rowOff>
    </xdr:from>
    <xdr:ext cx="184731" cy="264560"/>
    <xdr:sp macro="" textlink="">
      <xdr:nvSpPr>
        <xdr:cNvPr id="614" name="TextBox 613"/>
        <xdr:cNvSpPr txBox="1"/>
      </xdr:nvSpPr>
      <xdr:spPr>
        <a:xfrm>
          <a:off x="15586075" y="581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207</xdr:row>
      <xdr:rowOff>0</xdr:rowOff>
    </xdr:from>
    <xdr:ext cx="184731" cy="264560"/>
    <xdr:sp macro="" textlink="">
      <xdr:nvSpPr>
        <xdr:cNvPr id="615" name="TextBox 614"/>
        <xdr:cNvSpPr txBox="1"/>
      </xdr:nvSpPr>
      <xdr:spPr>
        <a:xfrm>
          <a:off x="15586075" y="581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222</xdr:row>
      <xdr:rowOff>0</xdr:rowOff>
    </xdr:from>
    <xdr:ext cx="184731" cy="264560"/>
    <xdr:sp macro="" textlink="">
      <xdr:nvSpPr>
        <xdr:cNvPr id="616" name="TextBox 615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222</xdr:row>
      <xdr:rowOff>0</xdr:rowOff>
    </xdr:from>
    <xdr:ext cx="184731" cy="264560"/>
    <xdr:sp macro="" textlink="">
      <xdr:nvSpPr>
        <xdr:cNvPr id="617" name="TextBox 616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222</xdr:row>
      <xdr:rowOff>0</xdr:rowOff>
    </xdr:from>
    <xdr:ext cx="184731" cy="264560"/>
    <xdr:sp macro="" textlink="">
      <xdr:nvSpPr>
        <xdr:cNvPr id="618" name="TextBox 617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223</xdr:row>
      <xdr:rowOff>5196</xdr:rowOff>
    </xdr:from>
    <xdr:ext cx="184731" cy="264560"/>
    <xdr:sp macro="" textlink="">
      <xdr:nvSpPr>
        <xdr:cNvPr id="619" name="TextBox 618"/>
        <xdr:cNvSpPr txBox="1"/>
      </xdr:nvSpPr>
      <xdr:spPr>
        <a:xfrm>
          <a:off x="15586075" y="71302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222</xdr:row>
      <xdr:rowOff>0</xdr:rowOff>
    </xdr:from>
    <xdr:ext cx="184731" cy="264560"/>
    <xdr:sp macro="" textlink="">
      <xdr:nvSpPr>
        <xdr:cNvPr id="620" name="TextBox 619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222</xdr:row>
      <xdr:rowOff>0</xdr:rowOff>
    </xdr:from>
    <xdr:ext cx="184731" cy="264560"/>
    <xdr:sp macro="" textlink="">
      <xdr:nvSpPr>
        <xdr:cNvPr id="621" name="TextBox 620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222</xdr:row>
      <xdr:rowOff>0</xdr:rowOff>
    </xdr:from>
    <xdr:ext cx="184731" cy="264560"/>
    <xdr:sp macro="" textlink="">
      <xdr:nvSpPr>
        <xdr:cNvPr id="622" name="TextBox 621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223</xdr:row>
      <xdr:rowOff>5196</xdr:rowOff>
    </xdr:from>
    <xdr:ext cx="184731" cy="264560"/>
    <xdr:sp macro="" textlink="">
      <xdr:nvSpPr>
        <xdr:cNvPr id="623" name="TextBox 622"/>
        <xdr:cNvSpPr txBox="1"/>
      </xdr:nvSpPr>
      <xdr:spPr>
        <a:xfrm>
          <a:off x="15586075" y="71302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222</xdr:row>
      <xdr:rowOff>0</xdr:rowOff>
    </xdr:from>
    <xdr:ext cx="184731" cy="264560"/>
    <xdr:sp macro="" textlink="">
      <xdr:nvSpPr>
        <xdr:cNvPr id="624" name="TextBox 623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222</xdr:row>
      <xdr:rowOff>0</xdr:rowOff>
    </xdr:from>
    <xdr:ext cx="184731" cy="264560"/>
    <xdr:sp macro="" textlink="">
      <xdr:nvSpPr>
        <xdr:cNvPr id="625" name="TextBox 624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222</xdr:row>
      <xdr:rowOff>0</xdr:rowOff>
    </xdr:from>
    <xdr:ext cx="184731" cy="264560"/>
    <xdr:sp macro="" textlink="">
      <xdr:nvSpPr>
        <xdr:cNvPr id="626" name="TextBox 625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223</xdr:row>
      <xdr:rowOff>5196</xdr:rowOff>
    </xdr:from>
    <xdr:ext cx="184731" cy="264560"/>
    <xdr:sp macro="" textlink="">
      <xdr:nvSpPr>
        <xdr:cNvPr id="627" name="TextBox 626"/>
        <xdr:cNvSpPr txBox="1"/>
      </xdr:nvSpPr>
      <xdr:spPr>
        <a:xfrm>
          <a:off x="15586075" y="71302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222</xdr:row>
      <xdr:rowOff>0</xdr:rowOff>
    </xdr:from>
    <xdr:ext cx="184731" cy="264560"/>
    <xdr:sp macro="" textlink="">
      <xdr:nvSpPr>
        <xdr:cNvPr id="628" name="TextBox 627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222</xdr:row>
      <xdr:rowOff>0</xdr:rowOff>
    </xdr:from>
    <xdr:ext cx="184731" cy="264560"/>
    <xdr:sp macro="" textlink="">
      <xdr:nvSpPr>
        <xdr:cNvPr id="629" name="TextBox 628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222</xdr:row>
      <xdr:rowOff>0</xdr:rowOff>
    </xdr:from>
    <xdr:ext cx="184731" cy="264560"/>
    <xdr:sp macro="" textlink="">
      <xdr:nvSpPr>
        <xdr:cNvPr id="630" name="TextBox 629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222</xdr:row>
      <xdr:rowOff>0</xdr:rowOff>
    </xdr:from>
    <xdr:ext cx="184731" cy="264560"/>
    <xdr:sp macro="" textlink="">
      <xdr:nvSpPr>
        <xdr:cNvPr id="631" name="TextBox 630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222</xdr:row>
      <xdr:rowOff>0</xdr:rowOff>
    </xdr:from>
    <xdr:ext cx="184731" cy="264560"/>
    <xdr:sp macro="" textlink="">
      <xdr:nvSpPr>
        <xdr:cNvPr id="632" name="TextBox 631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222</xdr:row>
      <xdr:rowOff>0</xdr:rowOff>
    </xdr:from>
    <xdr:ext cx="184731" cy="264560"/>
    <xdr:sp macro="" textlink="">
      <xdr:nvSpPr>
        <xdr:cNvPr id="633" name="TextBox 632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222</xdr:row>
      <xdr:rowOff>0</xdr:rowOff>
    </xdr:from>
    <xdr:ext cx="184731" cy="264560"/>
    <xdr:sp macro="" textlink="">
      <xdr:nvSpPr>
        <xdr:cNvPr id="634" name="TextBox 633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222</xdr:row>
      <xdr:rowOff>0</xdr:rowOff>
    </xdr:from>
    <xdr:ext cx="184731" cy="264560"/>
    <xdr:sp macro="" textlink="">
      <xdr:nvSpPr>
        <xdr:cNvPr id="635" name="TextBox 634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222</xdr:row>
      <xdr:rowOff>0</xdr:rowOff>
    </xdr:from>
    <xdr:ext cx="184731" cy="264560"/>
    <xdr:sp macro="" textlink="">
      <xdr:nvSpPr>
        <xdr:cNvPr id="636" name="TextBox 635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222</xdr:row>
      <xdr:rowOff>0</xdr:rowOff>
    </xdr:from>
    <xdr:ext cx="184731" cy="264560"/>
    <xdr:sp macro="" textlink="">
      <xdr:nvSpPr>
        <xdr:cNvPr id="637" name="TextBox 636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222</xdr:row>
      <xdr:rowOff>0</xdr:rowOff>
    </xdr:from>
    <xdr:ext cx="184731" cy="264560"/>
    <xdr:sp macro="" textlink="">
      <xdr:nvSpPr>
        <xdr:cNvPr id="638" name="TextBox 637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222</xdr:row>
      <xdr:rowOff>0</xdr:rowOff>
    </xdr:from>
    <xdr:ext cx="184731" cy="264560"/>
    <xdr:sp macro="" textlink="">
      <xdr:nvSpPr>
        <xdr:cNvPr id="639" name="TextBox 638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222</xdr:row>
      <xdr:rowOff>0</xdr:rowOff>
    </xdr:from>
    <xdr:ext cx="184731" cy="264560"/>
    <xdr:sp macro="" textlink="">
      <xdr:nvSpPr>
        <xdr:cNvPr id="640" name="TextBox 639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222</xdr:row>
      <xdr:rowOff>0</xdr:rowOff>
    </xdr:from>
    <xdr:ext cx="184731" cy="264560"/>
    <xdr:sp macro="" textlink="">
      <xdr:nvSpPr>
        <xdr:cNvPr id="641" name="TextBox 640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222</xdr:row>
      <xdr:rowOff>0</xdr:rowOff>
    </xdr:from>
    <xdr:ext cx="184731" cy="264560"/>
    <xdr:sp macro="" textlink="">
      <xdr:nvSpPr>
        <xdr:cNvPr id="642" name="TextBox 641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222</xdr:row>
      <xdr:rowOff>0</xdr:rowOff>
    </xdr:from>
    <xdr:ext cx="184731" cy="264560"/>
    <xdr:sp macro="" textlink="">
      <xdr:nvSpPr>
        <xdr:cNvPr id="643" name="TextBox 642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222</xdr:row>
      <xdr:rowOff>0</xdr:rowOff>
    </xdr:from>
    <xdr:ext cx="184731" cy="264560"/>
    <xdr:sp macro="" textlink="">
      <xdr:nvSpPr>
        <xdr:cNvPr id="644" name="TextBox 643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222</xdr:row>
      <xdr:rowOff>0</xdr:rowOff>
    </xdr:from>
    <xdr:ext cx="184731" cy="264560"/>
    <xdr:sp macro="" textlink="">
      <xdr:nvSpPr>
        <xdr:cNvPr id="645" name="TextBox 644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222</xdr:row>
      <xdr:rowOff>0</xdr:rowOff>
    </xdr:from>
    <xdr:ext cx="184731" cy="264560"/>
    <xdr:sp macro="" textlink="">
      <xdr:nvSpPr>
        <xdr:cNvPr id="646" name="TextBox 645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222</xdr:row>
      <xdr:rowOff>0</xdr:rowOff>
    </xdr:from>
    <xdr:ext cx="184731" cy="264560"/>
    <xdr:sp macro="" textlink="">
      <xdr:nvSpPr>
        <xdr:cNvPr id="647" name="TextBox 646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222</xdr:row>
      <xdr:rowOff>0</xdr:rowOff>
    </xdr:from>
    <xdr:ext cx="184731" cy="264560"/>
    <xdr:sp macro="" textlink="">
      <xdr:nvSpPr>
        <xdr:cNvPr id="648" name="TextBox 647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223</xdr:row>
      <xdr:rowOff>5196</xdr:rowOff>
    </xdr:from>
    <xdr:ext cx="184731" cy="264560"/>
    <xdr:sp macro="" textlink="">
      <xdr:nvSpPr>
        <xdr:cNvPr id="649" name="TextBox 648"/>
        <xdr:cNvSpPr txBox="1"/>
      </xdr:nvSpPr>
      <xdr:spPr>
        <a:xfrm>
          <a:off x="15586075" y="71302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222</xdr:row>
      <xdr:rowOff>0</xdr:rowOff>
    </xdr:from>
    <xdr:ext cx="184731" cy="264560"/>
    <xdr:sp macro="" textlink="">
      <xdr:nvSpPr>
        <xdr:cNvPr id="650" name="TextBox 649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222</xdr:row>
      <xdr:rowOff>0</xdr:rowOff>
    </xdr:from>
    <xdr:ext cx="184731" cy="264560"/>
    <xdr:sp macro="" textlink="">
      <xdr:nvSpPr>
        <xdr:cNvPr id="651" name="TextBox 650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222</xdr:row>
      <xdr:rowOff>0</xdr:rowOff>
    </xdr:from>
    <xdr:ext cx="184731" cy="264560"/>
    <xdr:sp macro="" textlink="">
      <xdr:nvSpPr>
        <xdr:cNvPr id="652" name="TextBox 651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223</xdr:row>
      <xdr:rowOff>5196</xdr:rowOff>
    </xdr:from>
    <xdr:ext cx="184731" cy="264560"/>
    <xdr:sp macro="" textlink="">
      <xdr:nvSpPr>
        <xdr:cNvPr id="653" name="TextBox 652"/>
        <xdr:cNvSpPr txBox="1"/>
      </xdr:nvSpPr>
      <xdr:spPr>
        <a:xfrm>
          <a:off x="15586075" y="71302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222</xdr:row>
      <xdr:rowOff>0</xdr:rowOff>
    </xdr:from>
    <xdr:ext cx="184731" cy="264560"/>
    <xdr:sp macro="" textlink="">
      <xdr:nvSpPr>
        <xdr:cNvPr id="654" name="TextBox 653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222</xdr:row>
      <xdr:rowOff>0</xdr:rowOff>
    </xdr:from>
    <xdr:ext cx="184731" cy="264560"/>
    <xdr:sp macro="" textlink="">
      <xdr:nvSpPr>
        <xdr:cNvPr id="655" name="TextBox 654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222</xdr:row>
      <xdr:rowOff>0</xdr:rowOff>
    </xdr:from>
    <xdr:ext cx="184731" cy="264560"/>
    <xdr:sp macro="" textlink="">
      <xdr:nvSpPr>
        <xdr:cNvPr id="656" name="TextBox 655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223</xdr:row>
      <xdr:rowOff>5196</xdr:rowOff>
    </xdr:from>
    <xdr:ext cx="184731" cy="264560"/>
    <xdr:sp macro="" textlink="">
      <xdr:nvSpPr>
        <xdr:cNvPr id="657" name="TextBox 656"/>
        <xdr:cNvSpPr txBox="1"/>
      </xdr:nvSpPr>
      <xdr:spPr>
        <a:xfrm>
          <a:off x="15586075" y="71302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222</xdr:row>
      <xdr:rowOff>0</xdr:rowOff>
    </xdr:from>
    <xdr:ext cx="184731" cy="264560"/>
    <xdr:sp macro="" textlink="">
      <xdr:nvSpPr>
        <xdr:cNvPr id="658" name="TextBox 657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222</xdr:row>
      <xdr:rowOff>0</xdr:rowOff>
    </xdr:from>
    <xdr:ext cx="184731" cy="264560"/>
    <xdr:sp macro="" textlink="">
      <xdr:nvSpPr>
        <xdr:cNvPr id="659" name="TextBox 658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222</xdr:row>
      <xdr:rowOff>0</xdr:rowOff>
    </xdr:from>
    <xdr:ext cx="184731" cy="264560"/>
    <xdr:sp macro="" textlink="">
      <xdr:nvSpPr>
        <xdr:cNvPr id="660" name="TextBox 659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222</xdr:row>
      <xdr:rowOff>0</xdr:rowOff>
    </xdr:from>
    <xdr:ext cx="184731" cy="264560"/>
    <xdr:sp macro="" textlink="">
      <xdr:nvSpPr>
        <xdr:cNvPr id="661" name="TextBox 660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222</xdr:row>
      <xdr:rowOff>0</xdr:rowOff>
    </xdr:from>
    <xdr:ext cx="184731" cy="264560"/>
    <xdr:sp macro="" textlink="">
      <xdr:nvSpPr>
        <xdr:cNvPr id="662" name="TextBox 661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222</xdr:row>
      <xdr:rowOff>0</xdr:rowOff>
    </xdr:from>
    <xdr:ext cx="184731" cy="264560"/>
    <xdr:sp macro="" textlink="">
      <xdr:nvSpPr>
        <xdr:cNvPr id="663" name="TextBox 662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222</xdr:row>
      <xdr:rowOff>0</xdr:rowOff>
    </xdr:from>
    <xdr:ext cx="184731" cy="264560"/>
    <xdr:sp macro="" textlink="">
      <xdr:nvSpPr>
        <xdr:cNvPr id="664" name="TextBox 663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222</xdr:row>
      <xdr:rowOff>0</xdr:rowOff>
    </xdr:from>
    <xdr:ext cx="184731" cy="264560"/>
    <xdr:sp macro="" textlink="">
      <xdr:nvSpPr>
        <xdr:cNvPr id="665" name="TextBox 664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222</xdr:row>
      <xdr:rowOff>0</xdr:rowOff>
    </xdr:from>
    <xdr:ext cx="184731" cy="264560"/>
    <xdr:sp macro="" textlink="">
      <xdr:nvSpPr>
        <xdr:cNvPr id="666" name="TextBox 665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222</xdr:row>
      <xdr:rowOff>0</xdr:rowOff>
    </xdr:from>
    <xdr:ext cx="184731" cy="264560"/>
    <xdr:sp macro="" textlink="">
      <xdr:nvSpPr>
        <xdr:cNvPr id="667" name="TextBox 666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222</xdr:row>
      <xdr:rowOff>0</xdr:rowOff>
    </xdr:from>
    <xdr:ext cx="184731" cy="264560"/>
    <xdr:sp macro="" textlink="">
      <xdr:nvSpPr>
        <xdr:cNvPr id="668" name="TextBox 667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222</xdr:row>
      <xdr:rowOff>0</xdr:rowOff>
    </xdr:from>
    <xdr:ext cx="184731" cy="264560"/>
    <xdr:sp macro="" textlink="">
      <xdr:nvSpPr>
        <xdr:cNvPr id="669" name="TextBox 668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222</xdr:row>
      <xdr:rowOff>0</xdr:rowOff>
    </xdr:from>
    <xdr:ext cx="184731" cy="264560"/>
    <xdr:sp macro="" textlink="">
      <xdr:nvSpPr>
        <xdr:cNvPr id="670" name="TextBox 669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222</xdr:row>
      <xdr:rowOff>0</xdr:rowOff>
    </xdr:from>
    <xdr:ext cx="184731" cy="264560"/>
    <xdr:sp macro="" textlink="">
      <xdr:nvSpPr>
        <xdr:cNvPr id="671" name="TextBox 670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222</xdr:row>
      <xdr:rowOff>0</xdr:rowOff>
    </xdr:from>
    <xdr:ext cx="184731" cy="264560"/>
    <xdr:sp macro="" textlink="">
      <xdr:nvSpPr>
        <xdr:cNvPr id="672" name="TextBox 671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222</xdr:row>
      <xdr:rowOff>0</xdr:rowOff>
    </xdr:from>
    <xdr:ext cx="184731" cy="264560"/>
    <xdr:sp macro="" textlink="">
      <xdr:nvSpPr>
        <xdr:cNvPr id="673" name="TextBox 672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222</xdr:row>
      <xdr:rowOff>0</xdr:rowOff>
    </xdr:from>
    <xdr:ext cx="184731" cy="264560"/>
    <xdr:sp macro="" textlink="">
      <xdr:nvSpPr>
        <xdr:cNvPr id="674" name="TextBox 673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222</xdr:row>
      <xdr:rowOff>0</xdr:rowOff>
    </xdr:from>
    <xdr:ext cx="184731" cy="264560"/>
    <xdr:sp macro="" textlink="">
      <xdr:nvSpPr>
        <xdr:cNvPr id="675" name="TextBox 674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222</xdr:row>
      <xdr:rowOff>0</xdr:rowOff>
    </xdr:from>
    <xdr:ext cx="184731" cy="264560"/>
    <xdr:sp macro="" textlink="">
      <xdr:nvSpPr>
        <xdr:cNvPr id="676" name="TextBox 675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222</xdr:row>
      <xdr:rowOff>0</xdr:rowOff>
    </xdr:from>
    <xdr:ext cx="184731" cy="264560"/>
    <xdr:sp macro="" textlink="">
      <xdr:nvSpPr>
        <xdr:cNvPr id="677" name="TextBox 676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222</xdr:row>
      <xdr:rowOff>0</xdr:rowOff>
    </xdr:from>
    <xdr:ext cx="184731" cy="264560"/>
    <xdr:sp macro="" textlink="">
      <xdr:nvSpPr>
        <xdr:cNvPr id="678" name="TextBox 677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223</xdr:row>
      <xdr:rowOff>5196</xdr:rowOff>
    </xdr:from>
    <xdr:ext cx="184731" cy="264560"/>
    <xdr:sp macro="" textlink="">
      <xdr:nvSpPr>
        <xdr:cNvPr id="679" name="TextBox 678"/>
        <xdr:cNvSpPr txBox="1"/>
      </xdr:nvSpPr>
      <xdr:spPr>
        <a:xfrm>
          <a:off x="15586075" y="71302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222</xdr:row>
      <xdr:rowOff>0</xdr:rowOff>
    </xdr:from>
    <xdr:ext cx="184731" cy="264560"/>
    <xdr:sp macro="" textlink="">
      <xdr:nvSpPr>
        <xdr:cNvPr id="680" name="TextBox 679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222</xdr:row>
      <xdr:rowOff>0</xdr:rowOff>
    </xdr:from>
    <xdr:ext cx="184731" cy="264560"/>
    <xdr:sp macro="" textlink="">
      <xdr:nvSpPr>
        <xdr:cNvPr id="681" name="TextBox 680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222</xdr:row>
      <xdr:rowOff>0</xdr:rowOff>
    </xdr:from>
    <xdr:ext cx="184731" cy="264560"/>
    <xdr:sp macro="" textlink="">
      <xdr:nvSpPr>
        <xdr:cNvPr id="682" name="TextBox 681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223</xdr:row>
      <xdr:rowOff>5196</xdr:rowOff>
    </xdr:from>
    <xdr:ext cx="184731" cy="264560"/>
    <xdr:sp macro="" textlink="">
      <xdr:nvSpPr>
        <xdr:cNvPr id="683" name="TextBox 682"/>
        <xdr:cNvSpPr txBox="1"/>
      </xdr:nvSpPr>
      <xdr:spPr>
        <a:xfrm>
          <a:off x="15586075" y="71302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222</xdr:row>
      <xdr:rowOff>0</xdr:rowOff>
    </xdr:from>
    <xdr:ext cx="184731" cy="264560"/>
    <xdr:sp macro="" textlink="">
      <xdr:nvSpPr>
        <xdr:cNvPr id="684" name="TextBox 683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222</xdr:row>
      <xdr:rowOff>0</xdr:rowOff>
    </xdr:from>
    <xdr:ext cx="184731" cy="264560"/>
    <xdr:sp macro="" textlink="">
      <xdr:nvSpPr>
        <xdr:cNvPr id="685" name="TextBox 684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222</xdr:row>
      <xdr:rowOff>0</xdr:rowOff>
    </xdr:from>
    <xdr:ext cx="184731" cy="264560"/>
    <xdr:sp macro="" textlink="">
      <xdr:nvSpPr>
        <xdr:cNvPr id="686" name="TextBox 685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223</xdr:row>
      <xdr:rowOff>5196</xdr:rowOff>
    </xdr:from>
    <xdr:ext cx="184731" cy="264560"/>
    <xdr:sp macro="" textlink="">
      <xdr:nvSpPr>
        <xdr:cNvPr id="687" name="TextBox 686"/>
        <xdr:cNvSpPr txBox="1"/>
      </xdr:nvSpPr>
      <xdr:spPr>
        <a:xfrm>
          <a:off x="15586075" y="71302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222</xdr:row>
      <xdr:rowOff>0</xdr:rowOff>
    </xdr:from>
    <xdr:ext cx="184731" cy="264560"/>
    <xdr:sp macro="" textlink="">
      <xdr:nvSpPr>
        <xdr:cNvPr id="688" name="TextBox 687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222</xdr:row>
      <xdr:rowOff>0</xdr:rowOff>
    </xdr:from>
    <xdr:ext cx="184731" cy="264560"/>
    <xdr:sp macro="" textlink="">
      <xdr:nvSpPr>
        <xdr:cNvPr id="689" name="TextBox 688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222</xdr:row>
      <xdr:rowOff>0</xdr:rowOff>
    </xdr:from>
    <xdr:ext cx="184731" cy="264560"/>
    <xdr:sp macro="" textlink="">
      <xdr:nvSpPr>
        <xdr:cNvPr id="690" name="TextBox 689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222</xdr:row>
      <xdr:rowOff>0</xdr:rowOff>
    </xdr:from>
    <xdr:ext cx="184731" cy="264560"/>
    <xdr:sp macro="" textlink="">
      <xdr:nvSpPr>
        <xdr:cNvPr id="691" name="TextBox 690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222</xdr:row>
      <xdr:rowOff>0</xdr:rowOff>
    </xdr:from>
    <xdr:ext cx="184731" cy="264560"/>
    <xdr:sp macro="" textlink="">
      <xdr:nvSpPr>
        <xdr:cNvPr id="692" name="TextBox 691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222</xdr:row>
      <xdr:rowOff>0</xdr:rowOff>
    </xdr:from>
    <xdr:ext cx="184731" cy="264560"/>
    <xdr:sp macro="" textlink="">
      <xdr:nvSpPr>
        <xdr:cNvPr id="693" name="TextBox 692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222</xdr:row>
      <xdr:rowOff>0</xdr:rowOff>
    </xdr:from>
    <xdr:ext cx="184731" cy="264560"/>
    <xdr:sp macro="" textlink="">
      <xdr:nvSpPr>
        <xdr:cNvPr id="694" name="TextBox 693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222</xdr:row>
      <xdr:rowOff>0</xdr:rowOff>
    </xdr:from>
    <xdr:ext cx="184731" cy="264560"/>
    <xdr:sp macro="" textlink="">
      <xdr:nvSpPr>
        <xdr:cNvPr id="695" name="TextBox 694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222</xdr:row>
      <xdr:rowOff>0</xdr:rowOff>
    </xdr:from>
    <xdr:ext cx="184731" cy="264560"/>
    <xdr:sp macro="" textlink="">
      <xdr:nvSpPr>
        <xdr:cNvPr id="696" name="TextBox 695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222</xdr:row>
      <xdr:rowOff>0</xdr:rowOff>
    </xdr:from>
    <xdr:ext cx="184731" cy="264560"/>
    <xdr:sp macro="" textlink="">
      <xdr:nvSpPr>
        <xdr:cNvPr id="697" name="TextBox 696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222</xdr:row>
      <xdr:rowOff>0</xdr:rowOff>
    </xdr:from>
    <xdr:ext cx="184731" cy="264560"/>
    <xdr:sp macro="" textlink="">
      <xdr:nvSpPr>
        <xdr:cNvPr id="698" name="TextBox 697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222</xdr:row>
      <xdr:rowOff>0</xdr:rowOff>
    </xdr:from>
    <xdr:ext cx="184731" cy="264560"/>
    <xdr:sp macro="" textlink="">
      <xdr:nvSpPr>
        <xdr:cNvPr id="699" name="TextBox 698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222</xdr:row>
      <xdr:rowOff>0</xdr:rowOff>
    </xdr:from>
    <xdr:ext cx="184731" cy="264560"/>
    <xdr:sp macro="" textlink="">
      <xdr:nvSpPr>
        <xdr:cNvPr id="700" name="TextBox 699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222</xdr:row>
      <xdr:rowOff>0</xdr:rowOff>
    </xdr:from>
    <xdr:ext cx="184731" cy="264560"/>
    <xdr:sp macro="" textlink="">
      <xdr:nvSpPr>
        <xdr:cNvPr id="701" name="TextBox 700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222</xdr:row>
      <xdr:rowOff>0</xdr:rowOff>
    </xdr:from>
    <xdr:ext cx="184731" cy="264560"/>
    <xdr:sp macro="" textlink="">
      <xdr:nvSpPr>
        <xdr:cNvPr id="702" name="TextBox 701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222</xdr:row>
      <xdr:rowOff>0</xdr:rowOff>
    </xdr:from>
    <xdr:ext cx="184731" cy="264560"/>
    <xdr:sp macro="" textlink="">
      <xdr:nvSpPr>
        <xdr:cNvPr id="703" name="TextBox 702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222</xdr:row>
      <xdr:rowOff>0</xdr:rowOff>
    </xdr:from>
    <xdr:ext cx="184731" cy="264560"/>
    <xdr:sp macro="" textlink="">
      <xdr:nvSpPr>
        <xdr:cNvPr id="704" name="TextBox 703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222</xdr:row>
      <xdr:rowOff>0</xdr:rowOff>
    </xdr:from>
    <xdr:ext cx="184731" cy="264560"/>
    <xdr:sp macro="" textlink="">
      <xdr:nvSpPr>
        <xdr:cNvPr id="705" name="TextBox 704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222</xdr:row>
      <xdr:rowOff>0</xdr:rowOff>
    </xdr:from>
    <xdr:ext cx="184731" cy="264560"/>
    <xdr:sp macro="" textlink="">
      <xdr:nvSpPr>
        <xdr:cNvPr id="706" name="TextBox 705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222</xdr:row>
      <xdr:rowOff>0</xdr:rowOff>
    </xdr:from>
    <xdr:ext cx="184731" cy="264560"/>
    <xdr:sp macro="" textlink="">
      <xdr:nvSpPr>
        <xdr:cNvPr id="707" name="TextBox 706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222</xdr:row>
      <xdr:rowOff>0</xdr:rowOff>
    </xdr:from>
    <xdr:ext cx="184731" cy="264560"/>
    <xdr:sp macro="" textlink="">
      <xdr:nvSpPr>
        <xdr:cNvPr id="708" name="TextBox 707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223</xdr:row>
      <xdr:rowOff>5196</xdr:rowOff>
    </xdr:from>
    <xdr:ext cx="184731" cy="264560"/>
    <xdr:sp macro="" textlink="">
      <xdr:nvSpPr>
        <xdr:cNvPr id="709" name="TextBox 708"/>
        <xdr:cNvSpPr txBox="1"/>
      </xdr:nvSpPr>
      <xdr:spPr>
        <a:xfrm>
          <a:off x="15586075" y="71302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222</xdr:row>
      <xdr:rowOff>0</xdr:rowOff>
    </xdr:from>
    <xdr:ext cx="184731" cy="264560"/>
    <xdr:sp macro="" textlink="">
      <xdr:nvSpPr>
        <xdr:cNvPr id="710" name="TextBox 709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222</xdr:row>
      <xdr:rowOff>0</xdr:rowOff>
    </xdr:from>
    <xdr:ext cx="184731" cy="264560"/>
    <xdr:sp macro="" textlink="">
      <xdr:nvSpPr>
        <xdr:cNvPr id="711" name="TextBox 710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222</xdr:row>
      <xdr:rowOff>0</xdr:rowOff>
    </xdr:from>
    <xdr:ext cx="184731" cy="264560"/>
    <xdr:sp macro="" textlink="">
      <xdr:nvSpPr>
        <xdr:cNvPr id="712" name="TextBox 711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223</xdr:row>
      <xdr:rowOff>5196</xdr:rowOff>
    </xdr:from>
    <xdr:ext cx="184731" cy="264560"/>
    <xdr:sp macro="" textlink="">
      <xdr:nvSpPr>
        <xdr:cNvPr id="713" name="TextBox 712"/>
        <xdr:cNvSpPr txBox="1"/>
      </xdr:nvSpPr>
      <xdr:spPr>
        <a:xfrm>
          <a:off x="15586075" y="71302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222</xdr:row>
      <xdr:rowOff>0</xdr:rowOff>
    </xdr:from>
    <xdr:ext cx="184731" cy="264560"/>
    <xdr:sp macro="" textlink="">
      <xdr:nvSpPr>
        <xdr:cNvPr id="714" name="TextBox 713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222</xdr:row>
      <xdr:rowOff>0</xdr:rowOff>
    </xdr:from>
    <xdr:ext cx="184731" cy="264560"/>
    <xdr:sp macro="" textlink="">
      <xdr:nvSpPr>
        <xdr:cNvPr id="715" name="TextBox 714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222</xdr:row>
      <xdr:rowOff>0</xdr:rowOff>
    </xdr:from>
    <xdr:ext cx="184731" cy="264560"/>
    <xdr:sp macro="" textlink="">
      <xdr:nvSpPr>
        <xdr:cNvPr id="716" name="TextBox 715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223</xdr:row>
      <xdr:rowOff>5196</xdr:rowOff>
    </xdr:from>
    <xdr:ext cx="184731" cy="264560"/>
    <xdr:sp macro="" textlink="">
      <xdr:nvSpPr>
        <xdr:cNvPr id="717" name="TextBox 716"/>
        <xdr:cNvSpPr txBox="1"/>
      </xdr:nvSpPr>
      <xdr:spPr>
        <a:xfrm>
          <a:off x="15586075" y="71302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222</xdr:row>
      <xdr:rowOff>0</xdr:rowOff>
    </xdr:from>
    <xdr:ext cx="184731" cy="264560"/>
    <xdr:sp macro="" textlink="">
      <xdr:nvSpPr>
        <xdr:cNvPr id="718" name="TextBox 717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222</xdr:row>
      <xdr:rowOff>0</xdr:rowOff>
    </xdr:from>
    <xdr:ext cx="184731" cy="264560"/>
    <xdr:sp macro="" textlink="">
      <xdr:nvSpPr>
        <xdr:cNvPr id="719" name="TextBox 718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222</xdr:row>
      <xdr:rowOff>0</xdr:rowOff>
    </xdr:from>
    <xdr:ext cx="184731" cy="264560"/>
    <xdr:sp macro="" textlink="">
      <xdr:nvSpPr>
        <xdr:cNvPr id="720" name="TextBox 719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222</xdr:row>
      <xdr:rowOff>0</xdr:rowOff>
    </xdr:from>
    <xdr:ext cx="184731" cy="264560"/>
    <xdr:sp macro="" textlink="">
      <xdr:nvSpPr>
        <xdr:cNvPr id="721" name="TextBox 720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222</xdr:row>
      <xdr:rowOff>0</xdr:rowOff>
    </xdr:from>
    <xdr:ext cx="184731" cy="264560"/>
    <xdr:sp macro="" textlink="">
      <xdr:nvSpPr>
        <xdr:cNvPr id="722" name="TextBox 721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222</xdr:row>
      <xdr:rowOff>0</xdr:rowOff>
    </xdr:from>
    <xdr:ext cx="184731" cy="264560"/>
    <xdr:sp macro="" textlink="">
      <xdr:nvSpPr>
        <xdr:cNvPr id="723" name="TextBox 722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222</xdr:row>
      <xdr:rowOff>0</xdr:rowOff>
    </xdr:from>
    <xdr:ext cx="184731" cy="264560"/>
    <xdr:sp macro="" textlink="">
      <xdr:nvSpPr>
        <xdr:cNvPr id="724" name="TextBox 723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222</xdr:row>
      <xdr:rowOff>0</xdr:rowOff>
    </xdr:from>
    <xdr:ext cx="184731" cy="264560"/>
    <xdr:sp macro="" textlink="">
      <xdr:nvSpPr>
        <xdr:cNvPr id="725" name="TextBox 724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222</xdr:row>
      <xdr:rowOff>0</xdr:rowOff>
    </xdr:from>
    <xdr:ext cx="184731" cy="264560"/>
    <xdr:sp macro="" textlink="">
      <xdr:nvSpPr>
        <xdr:cNvPr id="726" name="TextBox 725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222</xdr:row>
      <xdr:rowOff>0</xdr:rowOff>
    </xdr:from>
    <xdr:ext cx="184731" cy="264560"/>
    <xdr:sp macro="" textlink="">
      <xdr:nvSpPr>
        <xdr:cNvPr id="727" name="TextBox 726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222</xdr:row>
      <xdr:rowOff>0</xdr:rowOff>
    </xdr:from>
    <xdr:ext cx="184731" cy="264560"/>
    <xdr:sp macro="" textlink="">
      <xdr:nvSpPr>
        <xdr:cNvPr id="728" name="TextBox 727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222</xdr:row>
      <xdr:rowOff>0</xdr:rowOff>
    </xdr:from>
    <xdr:ext cx="184731" cy="264560"/>
    <xdr:sp macro="" textlink="">
      <xdr:nvSpPr>
        <xdr:cNvPr id="729" name="TextBox 728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222</xdr:row>
      <xdr:rowOff>0</xdr:rowOff>
    </xdr:from>
    <xdr:ext cx="184731" cy="264560"/>
    <xdr:sp macro="" textlink="">
      <xdr:nvSpPr>
        <xdr:cNvPr id="730" name="TextBox 729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222</xdr:row>
      <xdr:rowOff>0</xdr:rowOff>
    </xdr:from>
    <xdr:ext cx="184731" cy="264560"/>
    <xdr:sp macro="" textlink="">
      <xdr:nvSpPr>
        <xdr:cNvPr id="731" name="TextBox 730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222</xdr:row>
      <xdr:rowOff>0</xdr:rowOff>
    </xdr:from>
    <xdr:ext cx="184731" cy="264560"/>
    <xdr:sp macro="" textlink="">
      <xdr:nvSpPr>
        <xdr:cNvPr id="732" name="TextBox 731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222</xdr:row>
      <xdr:rowOff>0</xdr:rowOff>
    </xdr:from>
    <xdr:ext cx="184731" cy="264560"/>
    <xdr:sp macro="" textlink="">
      <xdr:nvSpPr>
        <xdr:cNvPr id="733" name="TextBox 732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222</xdr:row>
      <xdr:rowOff>0</xdr:rowOff>
    </xdr:from>
    <xdr:ext cx="184731" cy="264560"/>
    <xdr:sp macro="" textlink="">
      <xdr:nvSpPr>
        <xdr:cNvPr id="734" name="TextBox 733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222</xdr:row>
      <xdr:rowOff>0</xdr:rowOff>
    </xdr:from>
    <xdr:ext cx="184731" cy="264560"/>
    <xdr:sp macro="" textlink="">
      <xdr:nvSpPr>
        <xdr:cNvPr id="735" name="TextBox 734"/>
        <xdr:cNvSpPr txBox="1"/>
      </xdr:nvSpPr>
      <xdr:spPr>
        <a:xfrm>
          <a:off x="15586075" y="709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232</xdr:row>
      <xdr:rowOff>0</xdr:rowOff>
    </xdr:from>
    <xdr:ext cx="184731" cy="264560"/>
    <xdr:sp macro="" textlink="">
      <xdr:nvSpPr>
        <xdr:cNvPr id="736" name="TextBox 735"/>
        <xdr:cNvSpPr txBox="1"/>
      </xdr:nvSpPr>
      <xdr:spPr>
        <a:xfrm>
          <a:off x="15586075" y="74892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232</xdr:row>
      <xdr:rowOff>0</xdr:rowOff>
    </xdr:from>
    <xdr:ext cx="184731" cy="264560"/>
    <xdr:sp macro="" textlink="">
      <xdr:nvSpPr>
        <xdr:cNvPr id="737" name="TextBox 736"/>
        <xdr:cNvSpPr txBox="1"/>
      </xdr:nvSpPr>
      <xdr:spPr>
        <a:xfrm>
          <a:off x="15586075" y="74892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232</xdr:row>
      <xdr:rowOff>0</xdr:rowOff>
    </xdr:from>
    <xdr:ext cx="184731" cy="264560"/>
    <xdr:sp macro="" textlink="">
      <xdr:nvSpPr>
        <xdr:cNvPr id="738" name="TextBox 737"/>
        <xdr:cNvSpPr txBox="1"/>
      </xdr:nvSpPr>
      <xdr:spPr>
        <a:xfrm>
          <a:off x="15586075" y="74892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232</xdr:row>
      <xdr:rowOff>0</xdr:rowOff>
    </xdr:from>
    <xdr:ext cx="184731" cy="264560"/>
    <xdr:sp macro="" textlink="">
      <xdr:nvSpPr>
        <xdr:cNvPr id="739" name="TextBox 738"/>
        <xdr:cNvSpPr txBox="1"/>
      </xdr:nvSpPr>
      <xdr:spPr>
        <a:xfrm>
          <a:off x="15586075" y="74892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232</xdr:row>
      <xdr:rowOff>0</xdr:rowOff>
    </xdr:from>
    <xdr:ext cx="184731" cy="264560"/>
    <xdr:sp macro="" textlink="">
      <xdr:nvSpPr>
        <xdr:cNvPr id="740" name="TextBox 739"/>
        <xdr:cNvSpPr txBox="1"/>
      </xdr:nvSpPr>
      <xdr:spPr>
        <a:xfrm>
          <a:off x="15586075" y="74892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232</xdr:row>
      <xdr:rowOff>0</xdr:rowOff>
    </xdr:from>
    <xdr:ext cx="184731" cy="264560"/>
    <xdr:sp macro="" textlink="">
      <xdr:nvSpPr>
        <xdr:cNvPr id="741" name="TextBox 740"/>
        <xdr:cNvSpPr txBox="1"/>
      </xdr:nvSpPr>
      <xdr:spPr>
        <a:xfrm>
          <a:off x="15586075" y="74892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232</xdr:row>
      <xdr:rowOff>0</xdr:rowOff>
    </xdr:from>
    <xdr:ext cx="184731" cy="264560"/>
    <xdr:sp macro="" textlink="">
      <xdr:nvSpPr>
        <xdr:cNvPr id="742" name="TextBox 741"/>
        <xdr:cNvSpPr txBox="1"/>
      </xdr:nvSpPr>
      <xdr:spPr>
        <a:xfrm>
          <a:off x="15586075" y="74892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232</xdr:row>
      <xdr:rowOff>0</xdr:rowOff>
    </xdr:from>
    <xdr:ext cx="184731" cy="264560"/>
    <xdr:sp macro="" textlink="">
      <xdr:nvSpPr>
        <xdr:cNvPr id="743" name="TextBox 742"/>
        <xdr:cNvSpPr txBox="1"/>
      </xdr:nvSpPr>
      <xdr:spPr>
        <a:xfrm>
          <a:off x="15586075" y="74892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232</xdr:row>
      <xdr:rowOff>0</xdr:rowOff>
    </xdr:from>
    <xdr:ext cx="184731" cy="264560"/>
    <xdr:sp macro="" textlink="">
      <xdr:nvSpPr>
        <xdr:cNvPr id="744" name="TextBox 743"/>
        <xdr:cNvSpPr txBox="1"/>
      </xdr:nvSpPr>
      <xdr:spPr>
        <a:xfrm>
          <a:off x="15586075" y="74892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232</xdr:row>
      <xdr:rowOff>0</xdr:rowOff>
    </xdr:from>
    <xdr:ext cx="184731" cy="264560"/>
    <xdr:sp macro="" textlink="">
      <xdr:nvSpPr>
        <xdr:cNvPr id="745" name="TextBox 744"/>
        <xdr:cNvSpPr txBox="1"/>
      </xdr:nvSpPr>
      <xdr:spPr>
        <a:xfrm>
          <a:off x="15586075" y="74892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232</xdr:row>
      <xdr:rowOff>0</xdr:rowOff>
    </xdr:from>
    <xdr:ext cx="184731" cy="264560"/>
    <xdr:sp macro="" textlink="">
      <xdr:nvSpPr>
        <xdr:cNvPr id="746" name="TextBox 745"/>
        <xdr:cNvSpPr txBox="1"/>
      </xdr:nvSpPr>
      <xdr:spPr>
        <a:xfrm>
          <a:off x="15586075" y="74892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232</xdr:row>
      <xdr:rowOff>0</xdr:rowOff>
    </xdr:from>
    <xdr:ext cx="184731" cy="264560"/>
    <xdr:sp macro="" textlink="">
      <xdr:nvSpPr>
        <xdr:cNvPr id="747" name="TextBox 746"/>
        <xdr:cNvSpPr txBox="1"/>
      </xdr:nvSpPr>
      <xdr:spPr>
        <a:xfrm>
          <a:off x="15586075" y="74892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234</xdr:row>
      <xdr:rowOff>103044</xdr:rowOff>
    </xdr:from>
    <xdr:ext cx="184731" cy="264560"/>
    <xdr:sp macro="" textlink="">
      <xdr:nvSpPr>
        <xdr:cNvPr id="748" name="TextBox 747"/>
        <xdr:cNvSpPr txBox="1"/>
      </xdr:nvSpPr>
      <xdr:spPr>
        <a:xfrm>
          <a:off x="15586075" y="773571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234</xdr:row>
      <xdr:rowOff>103044</xdr:rowOff>
    </xdr:from>
    <xdr:ext cx="184731" cy="264560"/>
    <xdr:sp macro="" textlink="">
      <xdr:nvSpPr>
        <xdr:cNvPr id="749" name="TextBox 748"/>
        <xdr:cNvSpPr txBox="1"/>
      </xdr:nvSpPr>
      <xdr:spPr>
        <a:xfrm>
          <a:off x="15586075" y="773571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234</xdr:row>
      <xdr:rowOff>103044</xdr:rowOff>
    </xdr:from>
    <xdr:ext cx="184731" cy="264560"/>
    <xdr:sp macro="" textlink="">
      <xdr:nvSpPr>
        <xdr:cNvPr id="750" name="TextBox 749"/>
        <xdr:cNvSpPr txBox="1"/>
      </xdr:nvSpPr>
      <xdr:spPr>
        <a:xfrm>
          <a:off x="15586075" y="773571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234</xdr:row>
      <xdr:rowOff>103044</xdr:rowOff>
    </xdr:from>
    <xdr:ext cx="184731" cy="264560"/>
    <xdr:sp macro="" textlink="">
      <xdr:nvSpPr>
        <xdr:cNvPr id="751" name="TextBox 750"/>
        <xdr:cNvSpPr txBox="1"/>
      </xdr:nvSpPr>
      <xdr:spPr>
        <a:xfrm>
          <a:off x="15586075" y="773571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234</xdr:row>
      <xdr:rowOff>103044</xdr:rowOff>
    </xdr:from>
    <xdr:ext cx="184731" cy="264560"/>
    <xdr:sp macro="" textlink="">
      <xdr:nvSpPr>
        <xdr:cNvPr id="752" name="TextBox 751"/>
        <xdr:cNvSpPr txBox="1"/>
      </xdr:nvSpPr>
      <xdr:spPr>
        <a:xfrm>
          <a:off x="15586075" y="773571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234</xdr:row>
      <xdr:rowOff>103044</xdr:rowOff>
    </xdr:from>
    <xdr:ext cx="184731" cy="264560"/>
    <xdr:sp macro="" textlink="">
      <xdr:nvSpPr>
        <xdr:cNvPr id="753" name="TextBox 752"/>
        <xdr:cNvSpPr txBox="1"/>
      </xdr:nvSpPr>
      <xdr:spPr>
        <a:xfrm>
          <a:off x="15586075" y="773571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234</xdr:row>
      <xdr:rowOff>103044</xdr:rowOff>
    </xdr:from>
    <xdr:ext cx="184731" cy="264560"/>
    <xdr:sp macro="" textlink="">
      <xdr:nvSpPr>
        <xdr:cNvPr id="754" name="TextBox 753"/>
        <xdr:cNvSpPr txBox="1"/>
      </xdr:nvSpPr>
      <xdr:spPr>
        <a:xfrm>
          <a:off x="15586075" y="773571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234</xdr:row>
      <xdr:rowOff>103044</xdr:rowOff>
    </xdr:from>
    <xdr:ext cx="184731" cy="264560"/>
    <xdr:sp macro="" textlink="">
      <xdr:nvSpPr>
        <xdr:cNvPr id="755" name="TextBox 754"/>
        <xdr:cNvSpPr txBox="1"/>
      </xdr:nvSpPr>
      <xdr:spPr>
        <a:xfrm>
          <a:off x="15586075" y="773571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234</xdr:row>
      <xdr:rowOff>103044</xdr:rowOff>
    </xdr:from>
    <xdr:ext cx="184731" cy="264560"/>
    <xdr:sp macro="" textlink="">
      <xdr:nvSpPr>
        <xdr:cNvPr id="756" name="TextBox 755"/>
        <xdr:cNvSpPr txBox="1"/>
      </xdr:nvSpPr>
      <xdr:spPr>
        <a:xfrm>
          <a:off x="15586075" y="773571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234</xdr:row>
      <xdr:rowOff>103044</xdr:rowOff>
    </xdr:from>
    <xdr:ext cx="184731" cy="264560"/>
    <xdr:sp macro="" textlink="">
      <xdr:nvSpPr>
        <xdr:cNvPr id="757" name="TextBox 756"/>
        <xdr:cNvSpPr txBox="1"/>
      </xdr:nvSpPr>
      <xdr:spPr>
        <a:xfrm>
          <a:off x="15586075" y="773571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234</xdr:row>
      <xdr:rowOff>103044</xdr:rowOff>
    </xdr:from>
    <xdr:ext cx="184731" cy="264560"/>
    <xdr:sp macro="" textlink="">
      <xdr:nvSpPr>
        <xdr:cNvPr id="758" name="TextBox 757"/>
        <xdr:cNvSpPr txBox="1"/>
      </xdr:nvSpPr>
      <xdr:spPr>
        <a:xfrm>
          <a:off x="15586075" y="773571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234</xdr:row>
      <xdr:rowOff>103044</xdr:rowOff>
    </xdr:from>
    <xdr:ext cx="184731" cy="264560"/>
    <xdr:sp macro="" textlink="">
      <xdr:nvSpPr>
        <xdr:cNvPr id="759" name="TextBox 758"/>
        <xdr:cNvSpPr txBox="1"/>
      </xdr:nvSpPr>
      <xdr:spPr>
        <a:xfrm>
          <a:off x="15586075" y="773571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04" name="TextBox 903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05" name="TextBox 904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06" name="TextBox 905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07" name="TextBox 906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08" name="TextBox 907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09" name="TextBox 908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10" name="TextBox 909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11" name="TextBox 910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12" name="TextBox 911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13" name="TextBox 912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14" name="TextBox 913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15" name="TextBox 914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16" name="TextBox 915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17" name="TextBox 916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18" name="TextBox 917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19" name="TextBox 918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20" name="TextBox 919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21" name="TextBox 920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22" name="TextBox 921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23" name="TextBox 922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24" name="TextBox 923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25" name="TextBox 924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26" name="TextBox 925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27" name="TextBox 926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28" name="TextBox 927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29" name="TextBox 928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30" name="TextBox 929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31" name="TextBox 930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32" name="TextBox 931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33" name="TextBox 932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34" name="TextBox 933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35" name="TextBox 934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36" name="TextBox 935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37" name="TextBox 936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38" name="TextBox 937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242</xdr:row>
      <xdr:rowOff>0</xdr:rowOff>
    </xdr:from>
    <xdr:ext cx="184731" cy="264560"/>
    <xdr:sp macro="" textlink="">
      <xdr:nvSpPr>
        <xdr:cNvPr id="939" name="TextBox 938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40" name="TextBox 939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41" name="TextBox 940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42" name="TextBox 941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43" name="TextBox 942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44" name="TextBox 943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45" name="TextBox 944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46" name="TextBox 945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47" name="TextBox 946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48" name="TextBox 947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49" name="TextBox 948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50" name="TextBox 949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51" name="TextBox 950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52" name="TextBox 951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53" name="TextBox 952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54" name="TextBox 953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55" name="TextBox 954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56" name="TextBox 955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57" name="TextBox 956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58" name="TextBox 957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59" name="TextBox 958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60" name="TextBox 959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61" name="TextBox 960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62" name="TextBox 961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63" name="TextBox 962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64" name="TextBox 963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65" name="TextBox 964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66" name="TextBox 965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67" name="TextBox 966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68" name="TextBox 967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69" name="TextBox 968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70" name="TextBox 969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71" name="TextBox 970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72" name="TextBox 971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73" name="TextBox 972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74" name="TextBox 973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242</xdr:row>
      <xdr:rowOff>0</xdr:rowOff>
    </xdr:from>
    <xdr:ext cx="184731" cy="264560"/>
    <xdr:sp macro="" textlink="">
      <xdr:nvSpPr>
        <xdr:cNvPr id="975" name="TextBox 974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976" name="TextBox 975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977" name="TextBox 976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978" name="TextBox 977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979" name="TextBox 978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980" name="TextBox 979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981" name="TextBox 980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982" name="TextBox 981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983" name="TextBox 982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984" name="TextBox 983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985" name="TextBox 984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986" name="TextBox 985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987" name="TextBox 986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988" name="TextBox 987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989" name="TextBox 988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990" name="TextBox 989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991" name="TextBox 990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992" name="TextBox 991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993" name="TextBox 992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994" name="TextBox 993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995" name="TextBox 994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996" name="TextBox 995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997" name="TextBox 996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998" name="TextBox 997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999" name="TextBox 998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1000" name="TextBox 999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1001" name="TextBox 1000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1002" name="TextBox 1001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1003" name="TextBox 1002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1004" name="TextBox 1003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1005" name="TextBox 1004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1006" name="TextBox 1005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1007" name="TextBox 1006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1008" name="TextBox 1007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1009" name="TextBox 1008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1010" name="TextBox 1009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242</xdr:row>
      <xdr:rowOff>0</xdr:rowOff>
    </xdr:from>
    <xdr:ext cx="184731" cy="264560"/>
    <xdr:sp macro="" textlink="">
      <xdr:nvSpPr>
        <xdr:cNvPr id="1011" name="TextBox 1010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12" name="TextBox 1011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13" name="TextBox 1012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14" name="TextBox 1013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15" name="TextBox 1014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16" name="TextBox 1015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17" name="TextBox 1016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18" name="TextBox 1017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19" name="TextBox 1018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20" name="TextBox 1019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21" name="TextBox 1020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22" name="TextBox 1021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23" name="TextBox 1022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24" name="TextBox 1023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25" name="TextBox 1024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26" name="TextBox 1025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27" name="TextBox 1026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28" name="TextBox 1027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29" name="TextBox 1028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30" name="TextBox 1029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31" name="TextBox 1030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32" name="TextBox 1031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33" name="TextBox 1032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34" name="TextBox 1033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35" name="TextBox 1034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36" name="TextBox 1035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37" name="TextBox 1036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38" name="TextBox 1037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39" name="TextBox 1038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40" name="TextBox 1039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41" name="TextBox 1040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42" name="TextBox 1041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43" name="TextBox 1042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44" name="TextBox 1043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45" name="TextBox 1044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46" name="TextBox 1045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242</xdr:row>
      <xdr:rowOff>0</xdr:rowOff>
    </xdr:from>
    <xdr:ext cx="184731" cy="264560"/>
    <xdr:sp macro="" textlink="">
      <xdr:nvSpPr>
        <xdr:cNvPr id="1047" name="TextBox 1046"/>
        <xdr:cNvSpPr txBox="1"/>
      </xdr:nvSpPr>
      <xdr:spPr>
        <a:xfrm>
          <a:off x="15586075" y="803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247</xdr:row>
      <xdr:rowOff>0</xdr:rowOff>
    </xdr:from>
    <xdr:ext cx="184731" cy="264560"/>
    <xdr:sp macro="" textlink="">
      <xdr:nvSpPr>
        <xdr:cNvPr id="1048" name="TextBox 1047"/>
        <xdr:cNvSpPr txBox="1"/>
      </xdr:nvSpPr>
      <xdr:spPr>
        <a:xfrm>
          <a:off x="15586075" y="8209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910168</xdr:colOff>
      <xdr:row>247</xdr:row>
      <xdr:rowOff>0</xdr:rowOff>
    </xdr:from>
    <xdr:ext cx="158750" cy="264560"/>
    <xdr:sp macro="" textlink="">
      <xdr:nvSpPr>
        <xdr:cNvPr id="1049" name="TextBox 1048"/>
        <xdr:cNvSpPr txBox="1"/>
      </xdr:nvSpPr>
      <xdr:spPr>
        <a:xfrm flipH="1">
          <a:off x="15146868" y="82092800"/>
          <a:ext cx="158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247</xdr:row>
      <xdr:rowOff>0</xdr:rowOff>
    </xdr:from>
    <xdr:ext cx="184731" cy="264560"/>
    <xdr:sp macro="" textlink="">
      <xdr:nvSpPr>
        <xdr:cNvPr id="1050" name="TextBox 1049"/>
        <xdr:cNvSpPr txBox="1"/>
      </xdr:nvSpPr>
      <xdr:spPr>
        <a:xfrm>
          <a:off x="15586075" y="8209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247</xdr:row>
      <xdr:rowOff>0</xdr:rowOff>
    </xdr:from>
    <xdr:ext cx="184731" cy="264560"/>
    <xdr:sp macro="" textlink="">
      <xdr:nvSpPr>
        <xdr:cNvPr id="1051" name="TextBox 1050"/>
        <xdr:cNvSpPr txBox="1"/>
      </xdr:nvSpPr>
      <xdr:spPr>
        <a:xfrm>
          <a:off x="15586075" y="8209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247</xdr:row>
      <xdr:rowOff>0</xdr:rowOff>
    </xdr:from>
    <xdr:ext cx="184731" cy="264560"/>
    <xdr:sp macro="" textlink="">
      <xdr:nvSpPr>
        <xdr:cNvPr id="1052" name="TextBox 1051"/>
        <xdr:cNvSpPr txBox="1"/>
      </xdr:nvSpPr>
      <xdr:spPr>
        <a:xfrm>
          <a:off x="15586075" y="8209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910168</xdr:colOff>
      <xdr:row>247</xdr:row>
      <xdr:rowOff>0</xdr:rowOff>
    </xdr:from>
    <xdr:ext cx="158750" cy="264560"/>
    <xdr:sp macro="" textlink="">
      <xdr:nvSpPr>
        <xdr:cNvPr id="1053" name="TextBox 1052"/>
        <xdr:cNvSpPr txBox="1"/>
      </xdr:nvSpPr>
      <xdr:spPr>
        <a:xfrm flipH="1">
          <a:off x="15146868" y="82092800"/>
          <a:ext cx="158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247</xdr:row>
      <xdr:rowOff>0</xdr:rowOff>
    </xdr:from>
    <xdr:ext cx="184731" cy="264560"/>
    <xdr:sp macro="" textlink="">
      <xdr:nvSpPr>
        <xdr:cNvPr id="1054" name="TextBox 1053"/>
        <xdr:cNvSpPr txBox="1"/>
      </xdr:nvSpPr>
      <xdr:spPr>
        <a:xfrm>
          <a:off x="15586075" y="8209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247</xdr:row>
      <xdr:rowOff>0</xdr:rowOff>
    </xdr:from>
    <xdr:ext cx="184731" cy="264560"/>
    <xdr:sp macro="" textlink="">
      <xdr:nvSpPr>
        <xdr:cNvPr id="1055" name="TextBox 1054"/>
        <xdr:cNvSpPr txBox="1"/>
      </xdr:nvSpPr>
      <xdr:spPr>
        <a:xfrm>
          <a:off x="15586075" y="8209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247</xdr:row>
      <xdr:rowOff>0</xdr:rowOff>
    </xdr:from>
    <xdr:ext cx="184731" cy="264560"/>
    <xdr:sp macro="" textlink="">
      <xdr:nvSpPr>
        <xdr:cNvPr id="1056" name="TextBox 1055"/>
        <xdr:cNvSpPr txBox="1"/>
      </xdr:nvSpPr>
      <xdr:spPr>
        <a:xfrm>
          <a:off x="15586075" y="8209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910168</xdr:colOff>
      <xdr:row>247</xdr:row>
      <xdr:rowOff>0</xdr:rowOff>
    </xdr:from>
    <xdr:ext cx="158750" cy="264560"/>
    <xdr:sp macro="" textlink="">
      <xdr:nvSpPr>
        <xdr:cNvPr id="1057" name="TextBox 1056"/>
        <xdr:cNvSpPr txBox="1"/>
      </xdr:nvSpPr>
      <xdr:spPr>
        <a:xfrm flipH="1">
          <a:off x="15146868" y="82092800"/>
          <a:ext cx="158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247</xdr:row>
      <xdr:rowOff>0</xdr:rowOff>
    </xdr:from>
    <xdr:ext cx="184731" cy="264560"/>
    <xdr:sp macro="" textlink="">
      <xdr:nvSpPr>
        <xdr:cNvPr id="1058" name="TextBox 1057"/>
        <xdr:cNvSpPr txBox="1"/>
      </xdr:nvSpPr>
      <xdr:spPr>
        <a:xfrm>
          <a:off x="15586075" y="8209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247</xdr:row>
      <xdr:rowOff>0</xdr:rowOff>
    </xdr:from>
    <xdr:ext cx="184731" cy="264560"/>
    <xdr:sp macro="" textlink="">
      <xdr:nvSpPr>
        <xdr:cNvPr id="1059" name="TextBox 1058"/>
        <xdr:cNvSpPr txBox="1"/>
      </xdr:nvSpPr>
      <xdr:spPr>
        <a:xfrm>
          <a:off x="15586075" y="8209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247</xdr:row>
      <xdr:rowOff>0</xdr:rowOff>
    </xdr:from>
    <xdr:ext cx="184731" cy="264560"/>
    <xdr:sp macro="" textlink="">
      <xdr:nvSpPr>
        <xdr:cNvPr id="1060" name="TextBox 1059"/>
        <xdr:cNvSpPr txBox="1"/>
      </xdr:nvSpPr>
      <xdr:spPr>
        <a:xfrm>
          <a:off x="15586075" y="8209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910168</xdr:colOff>
      <xdr:row>247</xdr:row>
      <xdr:rowOff>0</xdr:rowOff>
    </xdr:from>
    <xdr:ext cx="158750" cy="264560"/>
    <xdr:sp macro="" textlink="">
      <xdr:nvSpPr>
        <xdr:cNvPr id="1061" name="TextBox 1060"/>
        <xdr:cNvSpPr txBox="1"/>
      </xdr:nvSpPr>
      <xdr:spPr>
        <a:xfrm flipH="1">
          <a:off x="15146868" y="82092800"/>
          <a:ext cx="158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247</xdr:row>
      <xdr:rowOff>0</xdr:rowOff>
    </xdr:from>
    <xdr:ext cx="184731" cy="264560"/>
    <xdr:sp macro="" textlink="">
      <xdr:nvSpPr>
        <xdr:cNvPr id="1062" name="TextBox 1061"/>
        <xdr:cNvSpPr txBox="1"/>
      </xdr:nvSpPr>
      <xdr:spPr>
        <a:xfrm>
          <a:off x="15586075" y="8209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247</xdr:row>
      <xdr:rowOff>0</xdr:rowOff>
    </xdr:from>
    <xdr:ext cx="184731" cy="264560"/>
    <xdr:sp macro="" textlink="">
      <xdr:nvSpPr>
        <xdr:cNvPr id="1063" name="TextBox 1062"/>
        <xdr:cNvSpPr txBox="1"/>
      </xdr:nvSpPr>
      <xdr:spPr>
        <a:xfrm>
          <a:off x="15586075" y="8209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252</xdr:row>
      <xdr:rowOff>0</xdr:rowOff>
    </xdr:from>
    <xdr:ext cx="184731" cy="264560"/>
    <xdr:sp macro="" textlink="">
      <xdr:nvSpPr>
        <xdr:cNvPr id="1064" name="TextBox 1063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255</xdr:row>
      <xdr:rowOff>3464</xdr:rowOff>
    </xdr:from>
    <xdr:ext cx="184731" cy="264560"/>
    <xdr:sp macro="" textlink="">
      <xdr:nvSpPr>
        <xdr:cNvPr id="1065" name="TextBox 1064"/>
        <xdr:cNvSpPr txBox="1"/>
      </xdr:nvSpPr>
      <xdr:spPr>
        <a:xfrm>
          <a:off x="15586075" y="846997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252</xdr:row>
      <xdr:rowOff>0</xdr:rowOff>
    </xdr:from>
    <xdr:ext cx="184731" cy="264560"/>
    <xdr:sp macro="" textlink="">
      <xdr:nvSpPr>
        <xdr:cNvPr id="1066" name="TextBox 1065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255</xdr:row>
      <xdr:rowOff>3464</xdr:rowOff>
    </xdr:from>
    <xdr:ext cx="184731" cy="264560"/>
    <xdr:sp macro="" textlink="">
      <xdr:nvSpPr>
        <xdr:cNvPr id="1067" name="TextBox 1066"/>
        <xdr:cNvSpPr txBox="1"/>
      </xdr:nvSpPr>
      <xdr:spPr>
        <a:xfrm>
          <a:off x="15586075" y="846997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252</xdr:row>
      <xdr:rowOff>0</xdr:rowOff>
    </xdr:from>
    <xdr:ext cx="184731" cy="264560"/>
    <xdr:sp macro="" textlink="">
      <xdr:nvSpPr>
        <xdr:cNvPr id="1068" name="TextBox 1067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255</xdr:row>
      <xdr:rowOff>3464</xdr:rowOff>
    </xdr:from>
    <xdr:ext cx="184731" cy="264560"/>
    <xdr:sp macro="" textlink="">
      <xdr:nvSpPr>
        <xdr:cNvPr id="1069" name="TextBox 1068"/>
        <xdr:cNvSpPr txBox="1"/>
      </xdr:nvSpPr>
      <xdr:spPr>
        <a:xfrm>
          <a:off x="15586075" y="846997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252</xdr:row>
      <xdr:rowOff>0</xdr:rowOff>
    </xdr:from>
    <xdr:ext cx="184731" cy="264560"/>
    <xdr:sp macro="" textlink="">
      <xdr:nvSpPr>
        <xdr:cNvPr id="1070" name="TextBox 1069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252</xdr:row>
      <xdr:rowOff>0</xdr:rowOff>
    </xdr:from>
    <xdr:ext cx="184731" cy="264560"/>
    <xdr:sp macro="" textlink="">
      <xdr:nvSpPr>
        <xdr:cNvPr id="1071" name="TextBox 1070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252</xdr:row>
      <xdr:rowOff>0</xdr:rowOff>
    </xdr:from>
    <xdr:ext cx="184731" cy="264560"/>
    <xdr:sp macro="" textlink="">
      <xdr:nvSpPr>
        <xdr:cNvPr id="1072" name="TextBox 1071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252</xdr:row>
      <xdr:rowOff>0</xdr:rowOff>
    </xdr:from>
    <xdr:ext cx="184731" cy="264560"/>
    <xdr:sp macro="" textlink="">
      <xdr:nvSpPr>
        <xdr:cNvPr id="1073" name="TextBox 1072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252</xdr:row>
      <xdr:rowOff>0</xdr:rowOff>
    </xdr:from>
    <xdr:ext cx="184731" cy="264560"/>
    <xdr:sp macro="" textlink="">
      <xdr:nvSpPr>
        <xdr:cNvPr id="1074" name="TextBox 1073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252</xdr:row>
      <xdr:rowOff>0</xdr:rowOff>
    </xdr:from>
    <xdr:ext cx="184731" cy="264560"/>
    <xdr:sp macro="" textlink="">
      <xdr:nvSpPr>
        <xdr:cNvPr id="1075" name="TextBox 1074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252</xdr:row>
      <xdr:rowOff>0</xdr:rowOff>
    </xdr:from>
    <xdr:ext cx="184731" cy="264560"/>
    <xdr:sp macro="" textlink="">
      <xdr:nvSpPr>
        <xdr:cNvPr id="1076" name="TextBox 1075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255</xdr:row>
      <xdr:rowOff>3464</xdr:rowOff>
    </xdr:from>
    <xdr:ext cx="184731" cy="264560"/>
    <xdr:sp macro="" textlink="">
      <xdr:nvSpPr>
        <xdr:cNvPr id="1077" name="TextBox 1076"/>
        <xdr:cNvSpPr txBox="1"/>
      </xdr:nvSpPr>
      <xdr:spPr>
        <a:xfrm>
          <a:off x="15586075" y="846997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252</xdr:row>
      <xdr:rowOff>0</xdr:rowOff>
    </xdr:from>
    <xdr:ext cx="184731" cy="264560"/>
    <xdr:sp macro="" textlink="">
      <xdr:nvSpPr>
        <xdr:cNvPr id="1078" name="TextBox 1077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255</xdr:row>
      <xdr:rowOff>3464</xdr:rowOff>
    </xdr:from>
    <xdr:ext cx="184731" cy="264560"/>
    <xdr:sp macro="" textlink="">
      <xdr:nvSpPr>
        <xdr:cNvPr id="1079" name="TextBox 1078"/>
        <xdr:cNvSpPr txBox="1"/>
      </xdr:nvSpPr>
      <xdr:spPr>
        <a:xfrm>
          <a:off x="15586075" y="846997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252</xdr:row>
      <xdr:rowOff>0</xdr:rowOff>
    </xdr:from>
    <xdr:ext cx="184731" cy="264560"/>
    <xdr:sp macro="" textlink="">
      <xdr:nvSpPr>
        <xdr:cNvPr id="1080" name="TextBox 1079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255</xdr:row>
      <xdr:rowOff>3464</xdr:rowOff>
    </xdr:from>
    <xdr:ext cx="184731" cy="264560"/>
    <xdr:sp macro="" textlink="">
      <xdr:nvSpPr>
        <xdr:cNvPr id="1081" name="TextBox 1080"/>
        <xdr:cNvSpPr txBox="1"/>
      </xdr:nvSpPr>
      <xdr:spPr>
        <a:xfrm>
          <a:off x="15586075" y="846997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252</xdr:row>
      <xdr:rowOff>0</xdr:rowOff>
    </xdr:from>
    <xdr:ext cx="184731" cy="264560"/>
    <xdr:sp macro="" textlink="">
      <xdr:nvSpPr>
        <xdr:cNvPr id="1082" name="TextBox 1081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252</xdr:row>
      <xdr:rowOff>0</xdr:rowOff>
    </xdr:from>
    <xdr:ext cx="184731" cy="264560"/>
    <xdr:sp macro="" textlink="">
      <xdr:nvSpPr>
        <xdr:cNvPr id="1083" name="TextBox 1082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252</xdr:row>
      <xdr:rowOff>0</xdr:rowOff>
    </xdr:from>
    <xdr:ext cx="184731" cy="264560"/>
    <xdr:sp macro="" textlink="">
      <xdr:nvSpPr>
        <xdr:cNvPr id="1084" name="TextBox 1083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252</xdr:row>
      <xdr:rowOff>0</xdr:rowOff>
    </xdr:from>
    <xdr:ext cx="184731" cy="264560"/>
    <xdr:sp macro="" textlink="">
      <xdr:nvSpPr>
        <xdr:cNvPr id="1085" name="TextBox 1084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252</xdr:row>
      <xdr:rowOff>0</xdr:rowOff>
    </xdr:from>
    <xdr:ext cx="184731" cy="264560"/>
    <xdr:sp macro="" textlink="">
      <xdr:nvSpPr>
        <xdr:cNvPr id="1086" name="TextBox 1085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252</xdr:row>
      <xdr:rowOff>0</xdr:rowOff>
    </xdr:from>
    <xdr:ext cx="184731" cy="264560"/>
    <xdr:sp macro="" textlink="">
      <xdr:nvSpPr>
        <xdr:cNvPr id="1087" name="TextBox 1086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252</xdr:row>
      <xdr:rowOff>0</xdr:rowOff>
    </xdr:from>
    <xdr:ext cx="184731" cy="264560"/>
    <xdr:sp macro="" textlink="">
      <xdr:nvSpPr>
        <xdr:cNvPr id="1088" name="TextBox 1087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255</xdr:row>
      <xdr:rowOff>3464</xdr:rowOff>
    </xdr:from>
    <xdr:ext cx="184731" cy="264560"/>
    <xdr:sp macro="" textlink="">
      <xdr:nvSpPr>
        <xdr:cNvPr id="1089" name="TextBox 1088"/>
        <xdr:cNvSpPr txBox="1"/>
      </xdr:nvSpPr>
      <xdr:spPr>
        <a:xfrm>
          <a:off x="15586075" y="846997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252</xdr:row>
      <xdr:rowOff>0</xdr:rowOff>
    </xdr:from>
    <xdr:ext cx="184731" cy="264560"/>
    <xdr:sp macro="" textlink="">
      <xdr:nvSpPr>
        <xdr:cNvPr id="1090" name="TextBox 1089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255</xdr:row>
      <xdr:rowOff>3464</xdr:rowOff>
    </xdr:from>
    <xdr:ext cx="184731" cy="264560"/>
    <xdr:sp macro="" textlink="">
      <xdr:nvSpPr>
        <xdr:cNvPr id="1091" name="TextBox 1090"/>
        <xdr:cNvSpPr txBox="1"/>
      </xdr:nvSpPr>
      <xdr:spPr>
        <a:xfrm>
          <a:off x="15586075" y="846997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252</xdr:row>
      <xdr:rowOff>0</xdr:rowOff>
    </xdr:from>
    <xdr:ext cx="184731" cy="264560"/>
    <xdr:sp macro="" textlink="">
      <xdr:nvSpPr>
        <xdr:cNvPr id="1092" name="TextBox 1091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255</xdr:row>
      <xdr:rowOff>3464</xdr:rowOff>
    </xdr:from>
    <xdr:ext cx="184731" cy="264560"/>
    <xdr:sp macro="" textlink="">
      <xdr:nvSpPr>
        <xdr:cNvPr id="1093" name="TextBox 1092"/>
        <xdr:cNvSpPr txBox="1"/>
      </xdr:nvSpPr>
      <xdr:spPr>
        <a:xfrm>
          <a:off x="15586075" y="846997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252</xdr:row>
      <xdr:rowOff>0</xdr:rowOff>
    </xdr:from>
    <xdr:ext cx="184731" cy="264560"/>
    <xdr:sp macro="" textlink="">
      <xdr:nvSpPr>
        <xdr:cNvPr id="1094" name="TextBox 1093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252</xdr:row>
      <xdr:rowOff>0</xdr:rowOff>
    </xdr:from>
    <xdr:ext cx="184731" cy="264560"/>
    <xdr:sp macro="" textlink="">
      <xdr:nvSpPr>
        <xdr:cNvPr id="1095" name="TextBox 1094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252</xdr:row>
      <xdr:rowOff>0</xdr:rowOff>
    </xdr:from>
    <xdr:ext cx="184731" cy="264560"/>
    <xdr:sp macro="" textlink="">
      <xdr:nvSpPr>
        <xdr:cNvPr id="1096" name="TextBox 1095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252</xdr:row>
      <xdr:rowOff>0</xdr:rowOff>
    </xdr:from>
    <xdr:ext cx="184731" cy="264560"/>
    <xdr:sp macro="" textlink="">
      <xdr:nvSpPr>
        <xdr:cNvPr id="1097" name="TextBox 1096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252</xdr:row>
      <xdr:rowOff>0</xdr:rowOff>
    </xdr:from>
    <xdr:ext cx="184731" cy="264560"/>
    <xdr:sp macro="" textlink="">
      <xdr:nvSpPr>
        <xdr:cNvPr id="1098" name="TextBox 1097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252</xdr:row>
      <xdr:rowOff>0</xdr:rowOff>
    </xdr:from>
    <xdr:ext cx="184731" cy="264560"/>
    <xdr:sp macro="" textlink="">
      <xdr:nvSpPr>
        <xdr:cNvPr id="1099" name="TextBox 1098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252</xdr:row>
      <xdr:rowOff>0</xdr:rowOff>
    </xdr:from>
    <xdr:ext cx="184731" cy="264560"/>
    <xdr:sp macro="" textlink="">
      <xdr:nvSpPr>
        <xdr:cNvPr id="1100" name="TextBox 1099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255</xdr:row>
      <xdr:rowOff>3464</xdr:rowOff>
    </xdr:from>
    <xdr:ext cx="184731" cy="264560"/>
    <xdr:sp macro="" textlink="">
      <xdr:nvSpPr>
        <xdr:cNvPr id="1101" name="TextBox 1100"/>
        <xdr:cNvSpPr txBox="1"/>
      </xdr:nvSpPr>
      <xdr:spPr>
        <a:xfrm>
          <a:off x="15586075" y="846997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252</xdr:row>
      <xdr:rowOff>0</xdr:rowOff>
    </xdr:from>
    <xdr:ext cx="184731" cy="264560"/>
    <xdr:sp macro="" textlink="">
      <xdr:nvSpPr>
        <xdr:cNvPr id="1102" name="TextBox 1101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255</xdr:row>
      <xdr:rowOff>3464</xdr:rowOff>
    </xdr:from>
    <xdr:ext cx="184731" cy="264560"/>
    <xdr:sp macro="" textlink="">
      <xdr:nvSpPr>
        <xdr:cNvPr id="1103" name="TextBox 1102"/>
        <xdr:cNvSpPr txBox="1"/>
      </xdr:nvSpPr>
      <xdr:spPr>
        <a:xfrm>
          <a:off x="15586075" y="846997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252</xdr:row>
      <xdr:rowOff>0</xdr:rowOff>
    </xdr:from>
    <xdr:ext cx="184731" cy="264560"/>
    <xdr:sp macro="" textlink="">
      <xdr:nvSpPr>
        <xdr:cNvPr id="1104" name="TextBox 1103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255</xdr:row>
      <xdr:rowOff>3464</xdr:rowOff>
    </xdr:from>
    <xdr:ext cx="184731" cy="264560"/>
    <xdr:sp macro="" textlink="">
      <xdr:nvSpPr>
        <xdr:cNvPr id="1105" name="TextBox 1104"/>
        <xdr:cNvSpPr txBox="1"/>
      </xdr:nvSpPr>
      <xdr:spPr>
        <a:xfrm>
          <a:off x="15586075" y="846997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252</xdr:row>
      <xdr:rowOff>0</xdr:rowOff>
    </xdr:from>
    <xdr:ext cx="184731" cy="264560"/>
    <xdr:sp macro="" textlink="">
      <xdr:nvSpPr>
        <xdr:cNvPr id="1106" name="TextBox 1105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252</xdr:row>
      <xdr:rowOff>0</xdr:rowOff>
    </xdr:from>
    <xdr:ext cx="184731" cy="264560"/>
    <xdr:sp macro="" textlink="">
      <xdr:nvSpPr>
        <xdr:cNvPr id="1107" name="TextBox 1106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252</xdr:row>
      <xdr:rowOff>0</xdr:rowOff>
    </xdr:from>
    <xdr:ext cx="184731" cy="264560"/>
    <xdr:sp macro="" textlink="">
      <xdr:nvSpPr>
        <xdr:cNvPr id="1108" name="TextBox 1107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252</xdr:row>
      <xdr:rowOff>0</xdr:rowOff>
    </xdr:from>
    <xdr:ext cx="184731" cy="264560"/>
    <xdr:sp macro="" textlink="">
      <xdr:nvSpPr>
        <xdr:cNvPr id="1109" name="TextBox 1108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252</xdr:row>
      <xdr:rowOff>0</xdr:rowOff>
    </xdr:from>
    <xdr:ext cx="184731" cy="264560"/>
    <xdr:sp macro="" textlink="">
      <xdr:nvSpPr>
        <xdr:cNvPr id="1110" name="TextBox 1109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252</xdr:row>
      <xdr:rowOff>0</xdr:rowOff>
    </xdr:from>
    <xdr:ext cx="184731" cy="264560"/>
    <xdr:sp macro="" textlink="">
      <xdr:nvSpPr>
        <xdr:cNvPr id="1111" name="TextBox 1110"/>
        <xdr:cNvSpPr txBox="1"/>
      </xdr:nvSpPr>
      <xdr:spPr>
        <a:xfrm>
          <a:off x="15586075" y="83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267</xdr:row>
      <xdr:rowOff>0</xdr:rowOff>
    </xdr:from>
    <xdr:ext cx="184731" cy="264560"/>
    <xdr:sp macro="" textlink="">
      <xdr:nvSpPr>
        <xdr:cNvPr id="1112" name="TextBox 1111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267</xdr:row>
      <xdr:rowOff>0</xdr:rowOff>
    </xdr:from>
    <xdr:ext cx="184731" cy="264560"/>
    <xdr:sp macro="" textlink="">
      <xdr:nvSpPr>
        <xdr:cNvPr id="1113" name="TextBox 1112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267</xdr:row>
      <xdr:rowOff>0</xdr:rowOff>
    </xdr:from>
    <xdr:ext cx="184731" cy="264560"/>
    <xdr:sp macro="" textlink="">
      <xdr:nvSpPr>
        <xdr:cNvPr id="1114" name="TextBox 1113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267</xdr:row>
      <xdr:rowOff>0</xdr:rowOff>
    </xdr:from>
    <xdr:ext cx="184731" cy="264560"/>
    <xdr:sp macro="" textlink="">
      <xdr:nvSpPr>
        <xdr:cNvPr id="1115" name="TextBox 1114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267</xdr:row>
      <xdr:rowOff>0</xdr:rowOff>
    </xdr:from>
    <xdr:ext cx="184731" cy="264560"/>
    <xdr:sp macro="" textlink="">
      <xdr:nvSpPr>
        <xdr:cNvPr id="1116" name="TextBox 1115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267</xdr:row>
      <xdr:rowOff>0</xdr:rowOff>
    </xdr:from>
    <xdr:ext cx="184731" cy="264560"/>
    <xdr:sp macro="" textlink="">
      <xdr:nvSpPr>
        <xdr:cNvPr id="1117" name="TextBox 1116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267</xdr:row>
      <xdr:rowOff>0</xdr:rowOff>
    </xdr:from>
    <xdr:ext cx="184731" cy="264560"/>
    <xdr:sp macro="" textlink="">
      <xdr:nvSpPr>
        <xdr:cNvPr id="1118" name="TextBox 1117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267</xdr:row>
      <xdr:rowOff>0</xdr:rowOff>
    </xdr:from>
    <xdr:ext cx="184731" cy="264560"/>
    <xdr:sp macro="" textlink="">
      <xdr:nvSpPr>
        <xdr:cNvPr id="1119" name="TextBox 1118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267</xdr:row>
      <xdr:rowOff>0</xdr:rowOff>
    </xdr:from>
    <xdr:ext cx="184731" cy="264560"/>
    <xdr:sp macro="" textlink="">
      <xdr:nvSpPr>
        <xdr:cNvPr id="1120" name="TextBox 1119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267</xdr:row>
      <xdr:rowOff>0</xdr:rowOff>
    </xdr:from>
    <xdr:ext cx="184731" cy="264560"/>
    <xdr:sp macro="" textlink="">
      <xdr:nvSpPr>
        <xdr:cNvPr id="1121" name="TextBox 1120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267</xdr:row>
      <xdr:rowOff>0</xdr:rowOff>
    </xdr:from>
    <xdr:ext cx="184731" cy="264560"/>
    <xdr:sp macro="" textlink="">
      <xdr:nvSpPr>
        <xdr:cNvPr id="1122" name="TextBox 1121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267</xdr:row>
      <xdr:rowOff>0</xdr:rowOff>
    </xdr:from>
    <xdr:ext cx="184731" cy="264560"/>
    <xdr:sp macro="" textlink="">
      <xdr:nvSpPr>
        <xdr:cNvPr id="1123" name="TextBox 1122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267</xdr:row>
      <xdr:rowOff>0</xdr:rowOff>
    </xdr:from>
    <xdr:ext cx="184731" cy="264560"/>
    <xdr:sp macro="" textlink="">
      <xdr:nvSpPr>
        <xdr:cNvPr id="1124" name="TextBox 1123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267</xdr:row>
      <xdr:rowOff>0</xdr:rowOff>
    </xdr:from>
    <xdr:ext cx="184731" cy="264560"/>
    <xdr:sp macro="" textlink="">
      <xdr:nvSpPr>
        <xdr:cNvPr id="1125" name="TextBox 1124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267</xdr:row>
      <xdr:rowOff>0</xdr:rowOff>
    </xdr:from>
    <xdr:ext cx="184731" cy="264560"/>
    <xdr:sp macro="" textlink="">
      <xdr:nvSpPr>
        <xdr:cNvPr id="1126" name="TextBox 1125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267</xdr:row>
      <xdr:rowOff>0</xdr:rowOff>
    </xdr:from>
    <xdr:ext cx="184731" cy="264560"/>
    <xdr:sp macro="" textlink="">
      <xdr:nvSpPr>
        <xdr:cNvPr id="1127" name="TextBox 1126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267</xdr:row>
      <xdr:rowOff>0</xdr:rowOff>
    </xdr:from>
    <xdr:ext cx="184731" cy="264560"/>
    <xdr:sp macro="" textlink="">
      <xdr:nvSpPr>
        <xdr:cNvPr id="1128" name="TextBox 1127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267</xdr:row>
      <xdr:rowOff>0</xdr:rowOff>
    </xdr:from>
    <xdr:ext cx="184731" cy="264560"/>
    <xdr:sp macro="" textlink="">
      <xdr:nvSpPr>
        <xdr:cNvPr id="1129" name="TextBox 1128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267</xdr:row>
      <xdr:rowOff>0</xdr:rowOff>
    </xdr:from>
    <xdr:ext cx="184731" cy="264560"/>
    <xdr:sp macro="" textlink="">
      <xdr:nvSpPr>
        <xdr:cNvPr id="1130" name="TextBox 1129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267</xdr:row>
      <xdr:rowOff>0</xdr:rowOff>
    </xdr:from>
    <xdr:ext cx="184731" cy="264560"/>
    <xdr:sp macro="" textlink="">
      <xdr:nvSpPr>
        <xdr:cNvPr id="1131" name="TextBox 1130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267</xdr:row>
      <xdr:rowOff>0</xdr:rowOff>
    </xdr:from>
    <xdr:ext cx="184731" cy="264560"/>
    <xdr:sp macro="" textlink="">
      <xdr:nvSpPr>
        <xdr:cNvPr id="1132" name="TextBox 1131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267</xdr:row>
      <xdr:rowOff>0</xdr:rowOff>
    </xdr:from>
    <xdr:ext cx="184731" cy="264560"/>
    <xdr:sp macro="" textlink="">
      <xdr:nvSpPr>
        <xdr:cNvPr id="1133" name="TextBox 1132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267</xdr:row>
      <xdr:rowOff>0</xdr:rowOff>
    </xdr:from>
    <xdr:ext cx="184731" cy="264560"/>
    <xdr:sp macro="" textlink="">
      <xdr:nvSpPr>
        <xdr:cNvPr id="1134" name="TextBox 1133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267</xdr:row>
      <xdr:rowOff>0</xdr:rowOff>
    </xdr:from>
    <xdr:ext cx="184731" cy="264560"/>
    <xdr:sp macro="" textlink="">
      <xdr:nvSpPr>
        <xdr:cNvPr id="1135" name="TextBox 1134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267</xdr:row>
      <xdr:rowOff>0</xdr:rowOff>
    </xdr:from>
    <xdr:ext cx="184731" cy="264560"/>
    <xdr:sp macro="" textlink="">
      <xdr:nvSpPr>
        <xdr:cNvPr id="1136" name="TextBox 1135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267</xdr:row>
      <xdr:rowOff>0</xdr:rowOff>
    </xdr:from>
    <xdr:ext cx="184731" cy="264560"/>
    <xdr:sp macro="" textlink="">
      <xdr:nvSpPr>
        <xdr:cNvPr id="1137" name="TextBox 1136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267</xdr:row>
      <xdr:rowOff>0</xdr:rowOff>
    </xdr:from>
    <xdr:ext cx="184731" cy="264560"/>
    <xdr:sp macro="" textlink="">
      <xdr:nvSpPr>
        <xdr:cNvPr id="1138" name="TextBox 1137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267</xdr:row>
      <xdr:rowOff>0</xdr:rowOff>
    </xdr:from>
    <xdr:ext cx="184731" cy="264560"/>
    <xdr:sp macro="" textlink="">
      <xdr:nvSpPr>
        <xdr:cNvPr id="1139" name="TextBox 1138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267</xdr:row>
      <xdr:rowOff>0</xdr:rowOff>
    </xdr:from>
    <xdr:ext cx="184731" cy="264560"/>
    <xdr:sp macro="" textlink="">
      <xdr:nvSpPr>
        <xdr:cNvPr id="1140" name="TextBox 1139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267</xdr:row>
      <xdr:rowOff>0</xdr:rowOff>
    </xdr:from>
    <xdr:ext cx="184731" cy="264560"/>
    <xdr:sp macro="" textlink="">
      <xdr:nvSpPr>
        <xdr:cNvPr id="1141" name="TextBox 1140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267</xdr:row>
      <xdr:rowOff>0</xdr:rowOff>
    </xdr:from>
    <xdr:ext cx="184731" cy="264560"/>
    <xdr:sp macro="" textlink="">
      <xdr:nvSpPr>
        <xdr:cNvPr id="1142" name="TextBox 1141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267</xdr:row>
      <xdr:rowOff>0</xdr:rowOff>
    </xdr:from>
    <xdr:ext cx="184731" cy="264560"/>
    <xdr:sp macro="" textlink="">
      <xdr:nvSpPr>
        <xdr:cNvPr id="1143" name="TextBox 1142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267</xdr:row>
      <xdr:rowOff>0</xdr:rowOff>
    </xdr:from>
    <xdr:ext cx="184731" cy="264560"/>
    <xdr:sp macro="" textlink="">
      <xdr:nvSpPr>
        <xdr:cNvPr id="1144" name="TextBox 1143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267</xdr:row>
      <xdr:rowOff>0</xdr:rowOff>
    </xdr:from>
    <xdr:ext cx="184731" cy="264560"/>
    <xdr:sp macro="" textlink="">
      <xdr:nvSpPr>
        <xdr:cNvPr id="1145" name="TextBox 1144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267</xdr:row>
      <xdr:rowOff>0</xdr:rowOff>
    </xdr:from>
    <xdr:ext cx="184731" cy="264560"/>
    <xdr:sp macro="" textlink="">
      <xdr:nvSpPr>
        <xdr:cNvPr id="1146" name="TextBox 1145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267</xdr:row>
      <xdr:rowOff>0</xdr:rowOff>
    </xdr:from>
    <xdr:ext cx="184731" cy="264560"/>
    <xdr:sp macro="" textlink="">
      <xdr:nvSpPr>
        <xdr:cNvPr id="1147" name="TextBox 1146"/>
        <xdr:cNvSpPr txBox="1"/>
      </xdr:nvSpPr>
      <xdr:spPr>
        <a:xfrm>
          <a:off x="15586075" y="888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45</xdr:row>
      <xdr:rowOff>0</xdr:rowOff>
    </xdr:from>
    <xdr:ext cx="184731" cy="264560"/>
    <xdr:sp macro="" textlink="">
      <xdr:nvSpPr>
        <xdr:cNvPr id="1148" name="TextBox 1147"/>
        <xdr:cNvSpPr txBox="1"/>
      </xdr:nvSpPr>
      <xdr:spPr>
        <a:xfrm>
          <a:off x="15586075" y="155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45</xdr:row>
      <xdr:rowOff>0</xdr:rowOff>
    </xdr:from>
    <xdr:ext cx="184731" cy="264560"/>
    <xdr:sp macro="" textlink="">
      <xdr:nvSpPr>
        <xdr:cNvPr id="1149" name="TextBox 1148"/>
        <xdr:cNvSpPr txBox="1"/>
      </xdr:nvSpPr>
      <xdr:spPr>
        <a:xfrm>
          <a:off x="15586075" y="155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45</xdr:row>
      <xdr:rowOff>0</xdr:rowOff>
    </xdr:from>
    <xdr:ext cx="184731" cy="264560"/>
    <xdr:sp macro="" textlink="">
      <xdr:nvSpPr>
        <xdr:cNvPr id="1150" name="TextBox 1149"/>
        <xdr:cNvSpPr txBox="1"/>
      </xdr:nvSpPr>
      <xdr:spPr>
        <a:xfrm>
          <a:off x="15586075" y="155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45</xdr:row>
      <xdr:rowOff>0</xdr:rowOff>
    </xdr:from>
    <xdr:ext cx="184731" cy="264560"/>
    <xdr:sp macro="" textlink="">
      <xdr:nvSpPr>
        <xdr:cNvPr id="1151" name="TextBox 1150"/>
        <xdr:cNvSpPr txBox="1"/>
      </xdr:nvSpPr>
      <xdr:spPr>
        <a:xfrm>
          <a:off x="15586075" y="155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45</xdr:row>
      <xdr:rowOff>0</xdr:rowOff>
    </xdr:from>
    <xdr:ext cx="184731" cy="264560"/>
    <xdr:sp macro="" textlink="">
      <xdr:nvSpPr>
        <xdr:cNvPr id="1152" name="TextBox 1151"/>
        <xdr:cNvSpPr txBox="1"/>
      </xdr:nvSpPr>
      <xdr:spPr>
        <a:xfrm>
          <a:off x="15586075" y="155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45</xdr:row>
      <xdr:rowOff>0</xdr:rowOff>
    </xdr:from>
    <xdr:ext cx="184731" cy="264560"/>
    <xdr:sp macro="" textlink="">
      <xdr:nvSpPr>
        <xdr:cNvPr id="1153" name="TextBox 1152"/>
        <xdr:cNvSpPr txBox="1"/>
      </xdr:nvSpPr>
      <xdr:spPr>
        <a:xfrm>
          <a:off x="15586075" y="155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45</xdr:row>
      <xdr:rowOff>0</xdr:rowOff>
    </xdr:from>
    <xdr:ext cx="184731" cy="264560"/>
    <xdr:sp macro="" textlink="">
      <xdr:nvSpPr>
        <xdr:cNvPr id="1154" name="TextBox 1153"/>
        <xdr:cNvSpPr txBox="1"/>
      </xdr:nvSpPr>
      <xdr:spPr>
        <a:xfrm>
          <a:off x="15586075" y="155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45</xdr:row>
      <xdr:rowOff>0</xdr:rowOff>
    </xdr:from>
    <xdr:ext cx="184731" cy="264560"/>
    <xdr:sp macro="" textlink="">
      <xdr:nvSpPr>
        <xdr:cNvPr id="1155" name="TextBox 1154"/>
        <xdr:cNvSpPr txBox="1"/>
      </xdr:nvSpPr>
      <xdr:spPr>
        <a:xfrm>
          <a:off x="15586075" y="155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45</xdr:row>
      <xdr:rowOff>0</xdr:rowOff>
    </xdr:from>
    <xdr:ext cx="184731" cy="264560"/>
    <xdr:sp macro="" textlink="">
      <xdr:nvSpPr>
        <xdr:cNvPr id="1156" name="TextBox 1155"/>
        <xdr:cNvSpPr txBox="1"/>
      </xdr:nvSpPr>
      <xdr:spPr>
        <a:xfrm>
          <a:off x="15586075" y="155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45</xdr:row>
      <xdr:rowOff>0</xdr:rowOff>
    </xdr:from>
    <xdr:ext cx="184731" cy="264560"/>
    <xdr:sp macro="" textlink="">
      <xdr:nvSpPr>
        <xdr:cNvPr id="1157" name="TextBox 1156"/>
        <xdr:cNvSpPr txBox="1"/>
      </xdr:nvSpPr>
      <xdr:spPr>
        <a:xfrm>
          <a:off x="15586075" y="155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45</xdr:row>
      <xdr:rowOff>0</xdr:rowOff>
    </xdr:from>
    <xdr:ext cx="184731" cy="264560"/>
    <xdr:sp macro="" textlink="">
      <xdr:nvSpPr>
        <xdr:cNvPr id="1158" name="TextBox 1157"/>
        <xdr:cNvSpPr txBox="1"/>
      </xdr:nvSpPr>
      <xdr:spPr>
        <a:xfrm>
          <a:off x="15586075" y="155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45</xdr:row>
      <xdr:rowOff>0</xdr:rowOff>
    </xdr:from>
    <xdr:ext cx="184731" cy="264560"/>
    <xdr:sp macro="" textlink="">
      <xdr:nvSpPr>
        <xdr:cNvPr id="1159" name="TextBox 1158"/>
        <xdr:cNvSpPr txBox="1"/>
      </xdr:nvSpPr>
      <xdr:spPr>
        <a:xfrm>
          <a:off x="15586075" y="1553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423</xdr:row>
      <xdr:rowOff>0</xdr:rowOff>
    </xdr:from>
    <xdr:ext cx="184731" cy="264560"/>
    <xdr:sp macro="" textlink="">
      <xdr:nvSpPr>
        <xdr:cNvPr id="1160" name="TextBox 1159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423</xdr:row>
      <xdr:rowOff>0</xdr:rowOff>
    </xdr:from>
    <xdr:ext cx="184731" cy="264560"/>
    <xdr:sp macro="" textlink="">
      <xdr:nvSpPr>
        <xdr:cNvPr id="1161" name="TextBox 1160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423</xdr:row>
      <xdr:rowOff>0</xdr:rowOff>
    </xdr:from>
    <xdr:ext cx="184731" cy="264560"/>
    <xdr:sp macro="" textlink="">
      <xdr:nvSpPr>
        <xdr:cNvPr id="1162" name="TextBox 1161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423</xdr:row>
      <xdr:rowOff>0</xdr:rowOff>
    </xdr:from>
    <xdr:ext cx="184731" cy="264560"/>
    <xdr:sp macro="" textlink="">
      <xdr:nvSpPr>
        <xdr:cNvPr id="1163" name="TextBox 1162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423</xdr:row>
      <xdr:rowOff>0</xdr:rowOff>
    </xdr:from>
    <xdr:ext cx="184731" cy="264560"/>
    <xdr:sp macro="" textlink="">
      <xdr:nvSpPr>
        <xdr:cNvPr id="1164" name="TextBox 1163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423</xdr:row>
      <xdr:rowOff>0</xdr:rowOff>
    </xdr:from>
    <xdr:ext cx="184731" cy="264560"/>
    <xdr:sp macro="" textlink="">
      <xdr:nvSpPr>
        <xdr:cNvPr id="1165" name="TextBox 1164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423</xdr:row>
      <xdr:rowOff>0</xdr:rowOff>
    </xdr:from>
    <xdr:ext cx="184731" cy="264560"/>
    <xdr:sp macro="" textlink="">
      <xdr:nvSpPr>
        <xdr:cNvPr id="1166" name="TextBox 1165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423</xdr:row>
      <xdr:rowOff>0</xdr:rowOff>
    </xdr:from>
    <xdr:ext cx="184731" cy="264560"/>
    <xdr:sp macro="" textlink="">
      <xdr:nvSpPr>
        <xdr:cNvPr id="1167" name="TextBox 1166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423</xdr:row>
      <xdr:rowOff>0</xdr:rowOff>
    </xdr:from>
    <xdr:ext cx="184731" cy="264560"/>
    <xdr:sp macro="" textlink="">
      <xdr:nvSpPr>
        <xdr:cNvPr id="1168" name="TextBox 1167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423</xdr:row>
      <xdr:rowOff>0</xdr:rowOff>
    </xdr:from>
    <xdr:ext cx="184731" cy="264560"/>
    <xdr:sp macro="" textlink="">
      <xdr:nvSpPr>
        <xdr:cNvPr id="1169" name="TextBox 1168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423</xdr:row>
      <xdr:rowOff>0</xdr:rowOff>
    </xdr:from>
    <xdr:ext cx="184731" cy="264560"/>
    <xdr:sp macro="" textlink="">
      <xdr:nvSpPr>
        <xdr:cNvPr id="1170" name="TextBox 1169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423</xdr:row>
      <xdr:rowOff>0</xdr:rowOff>
    </xdr:from>
    <xdr:ext cx="184731" cy="264560"/>
    <xdr:sp macro="" textlink="">
      <xdr:nvSpPr>
        <xdr:cNvPr id="1171" name="TextBox 1170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423</xdr:row>
      <xdr:rowOff>0</xdr:rowOff>
    </xdr:from>
    <xdr:ext cx="184731" cy="264560"/>
    <xdr:sp macro="" textlink="">
      <xdr:nvSpPr>
        <xdr:cNvPr id="1172" name="TextBox 1171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423</xdr:row>
      <xdr:rowOff>0</xdr:rowOff>
    </xdr:from>
    <xdr:ext cx="184731" cy="264560"/>
    <xdr:sp macro="" textlink="">
      <xdr:nvSpPr>
        <xdr:cNvPr id="1173" name="TextBox 1172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423</xdr:row>
      <xdr:rowOff>0</xdr:rowOff>
    </xdr:from>
    <xdr:ext cx="184731" cy="264560"/>
    <xdr:sp macro="" textlink="">
      <xdr:nvSpPr>
        <xdr:cNvPr id="1174" name="TextBox 1173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423</xdr:row>
      <xdr:rowOff>0</xdr:rowOff>
    </xdr:from>
    <xdr:ext cx="184731" cy="264560"/>
    <xdr:sp macro="" textlink="">
      <xdr:nvSpPr>
        <xdr:cNvPr id="1175" name="TextBox 1174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423</xdr:row>
      <xdr:rowOff>0</xdr:rowOff>
    </xdr:from>
    <xdr:ext cx="184731" cy="264560"/>
    <xdr:sp macro="" textlink="">
      <xdr:nvSpPr>
        <xdr:cNvPr id="1176" name="TextBox 1175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423</xdr:row>
      <xdr:rowOff>0</xdr:rowOff>
    </xdr:from>
    <xdr:ext cx="184731" cy="264560"/>
    <xdr:sp macro="" textlink="">
      <xdr:nvSpPr>
        <xdr:cNvPr id="1177" name="TextBox 1176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423</xdr:row>
      <xdr:rowOff>0</xdr:rowOff>
    </xdr:from>
    <xdr:ext cx="184731" cy="264560"/>
    <xdr:sp macro="" textlink="">
      <xdr:nvSpPr>
        <xdr:cNvPr id="1178" name="TextBox 1177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423</xdr:row>
      <xdr:rowOff>0</xdr:rowOff>
    </xdr:from>
    <xdr:ext cx="184731" cy="264560"/>
    <xdr:sp macro="" textlink="">
      <xdr:nvSpPr>
        <xdr:cNvPr id="1179" name="TextBox 1178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423</xdr:row>
      <xdr:rowOff>0</xdr:rowOff>
    </xdr:from>
    <xdr:ext cx="184731" cy="264560"/>
    <xdr:sp macro="" textlink="">
      <xdr:nvSpPr>
        <xdr:cNvPr id="1180" name="TextBox 1179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423</xdr:row>
      <xdr:rowOff>0</xdr:rowOff>
    </xdr:from>
    <xdr:ext cx="184731" cy="264560"/>
    <xdr:sp macro="" textlink="">
      <xdr:nvSpPr>
        <xdr:cNvPr id="1181" name="TextBox 1180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423</xdr:row>
      <xdr:rowOff>0</xdr:rowOff>
    </xdr:from>
    <xdr:ext cx="184731" cy="264560"/>
    <xdr:sp macro="" textlink="">
      <xdr:nvSpPr>
        <xdr:cNvPr id="1182" name="TextBox 1181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423</xdr:row>
      <xdr:rowOff>0</xdr:rowOff>
    </xdr:from>
    <xdr:ext cx="184731" cy="264560"/>
    <xdr:sp macro="" textlink="">
      <xdr:nvSpPr>
        <xdr:cNvPr id="1183" name="TextBox 1182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423</xdr:row>
      <xdr:rowOff>0</xdr:rowOff>
    </xdr:from>
    <xdr:ext cx="184731" cy="264560"/>
    <xdr:sp macro="" textlink="">
      <xdr:nvSpPr>
        <xdr:cNvPr id="1184" name="TextBox 1183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423</xdr:row>
      <xdr:rowOff>0</xdr:rowOff>
    </xdr:from>
    <xdr:ext cx="184731" cy="264560"/>
    <xdr:sp macro="" textlink="">
      <xdr:nvSpPr>
        <xdr:cNvPr id="1185" name="TextBox 1184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423</xdr:row>
      <xdr:rowOff>0</xdr:rowOff>
    </xdr:from>
    <xdr:ext cx="184731" cy="264560"/>
    <xdr:sp macro="" textlink="">
      <xdr:nvSpPr>
        <xdr:cNvPr id="1186" name="TextBox 1185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423</xdr:row>
      <xdr:rowOff>0</xdr:rowOff>
    </xdr:from>
    <xdr:ext cx="184731" cy="264560"/>
    <xdr:sp macro="" textlink="">
      <xdr:nvSpPr>
        <xdr:cNvPr id="1187" name="TextBox 1186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423</xdr:row>
      <xdr:rowOff>0</xdr:rowOff>
    </xdr:from>
    <xdr:ext cx="184731" cy="264560"/>
    <xdr:sp macro="" textlink="">
      <xdr:nvSpPr>
        <xdr:cNvPr id="1188" name="TextBox 1187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423</xdr:row>
      <xdr:rowOff>0</xdr:rowOff>
    </xdr:from>
    <xdr:ext cx="184731" cy="264560"/>
    <xdr:sp macro="" textlink="">
      <xdr:nvSpPr>
        <xdr:cNvPr id="1189" name="TextBox 1188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423</xdr:row>
      <xdr:rowOff>0</xdr:rowOff>
    </xdr:from>
    <xdr:ext cx="184731" cy="264560"/>
    <xdr:sp macro="" textlink="">
      <xdr:nvSpPr>
        <xdr:cNvPr id="1190" name="TextBox 1189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423</xdr:row>
      <xdr:rowOff>0</xdr:rowOff>
    </xdr:from>
    <xdr:ext cx="184731" cy="264560"/>
    <xdr:sp macro="" textlink="">
      <xdr:nvSpPr>
        <xdr:cNvPr id="1191" name="TextBox 1190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423</xdr:row>
      <xdr:rowOff>0</xdr:rowOff>
    </xdr:from>
    <xdr:ext cx="184731" cy="264560"/>
    <xdr:sp macro="" textlink="">
      <xdr:nvSpPr>
        <xdr:cNvPr id="1192" name="TextBox 1191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423</xdr:row>
      <xdr:rowOff>0</xdr:rowOff>
    </xdr:from>
    <xdr:ext cx="184731" cy="264560"/>
    <xdr:sp macro="" textlink="">
      <xdr:nvSpPr>
        <xdr:cNvPr id="1193" name="TextBox 1192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423</xdr:row>
      <xdr:rowOff>0</xdr:rowOff>
    </xdr:from>
    <xdr:ext cx="184731" cy="264560"/>
    <xdr:sp macro="" textlink="">
      <xdr:nvSpPr>
        <xdr:cNvPr id="1194" name="TextBox 1193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423</xdr:row>
      <xdr:rowOff>0</xdr:rowOff>
    </xdr:from>
    <xdr:ext cx="184731" cy="264560"/>
    <xdr:sp macro="" textlink="">
      <xdr:nvSpPr>
        <xdr:cNvPr id="1195" name="TextBox 1194"/>
        <xdr:cNvSpPr txBox="1"/>
      </xdr:nvSpPr>
      <xdr:spPr>
        <a:xfrm>
          <a:off x="15586075" y="1315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448</xdr:row>
      <xdr:rowOff>0</xdr:rowOff>
    </xdr:from>
    <xdr:ext cx="184731" cy="264560"/>
    <xdr:sp macro="" textlink="">
      <xdr:nvSpPr>
        <xdr:cNvPr id="1196" name="TextBox 1195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448</xdr:row>
      <xdr:rowOff>0</xdr:rowOff>
    </xdr:from>
    <xdr:ext cx="184731" cy="264560"/>
    <xdr:sp macro="" textlink="">
      <xdr:nvSpPr>
        <xdr:cNvPr id="1197" name="TextBox 1196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448</xdr:row>
      <xdr:rowOff>0</xdr:rowOff>
    </xdr:from>
    <xdr:ext cx="184731" cy="264560"/>
    <xdr:sp macro="" textlink="">
      <xdr:nvSpPr>
        <xdr:cNvPr id="1198" name="TextBox 1197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448</xdr:row>
      <xdr:rowOff>0</xdr:rowOff>
    </xdr:from>
    <xdr:ext cx="184731" cy="264560"/>
    <xdr:sp macro="" textlink="">
      <xdr:nvSpPr>
        <xdr:cNvPr id="1199" name="TextBox 1198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448</xdr:row>
      <xdr:rowOff>0</xdr:rowOff>
    </xdr:from>
    <xdr:ext cx="184731" cy="264560"/>
    <xdr:sp macro="" textlink="">
      <xdr:nvSpPr>
        <xdr:cNvPr id="1200" name="TextBox 1199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448</xdr:row>
      <xdr:rowOff>0</xdr:rowOff>
    </xdr:from>
    <xdr:ext cx="184731" cy="264560"/>
    <xdr:sp macro="" textlink="">
      <xdr:nvSpPr>
        <xdr:cNvPr id="1201" name="TextBox 1200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448</xdr:row>
      <xdr:rowOff>0</xdr:rowOff>
    </xdr:from>
    <xdr:ext cx="184731" cy="264560"/>
    <xdr:sp macro="" textlink="">
      <xdr:nvSpPr>
        <xdr:cNvPr id="1202" name="TextBox 1201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448</xdr:row>
      <xdr:rowOff>0</xdr:rowOff>
    </xdr:from>
    <xdr:ext cx="184731" cy="264560"/>
    <xdr:sp macro="" textlink="">
      <xdr:nvSpPr>
        <xdr:cNvPr id="1203" name="TextBox 1202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448</xdr:row>
      <xdr:rowOff>0</xdr:rowOff>
    </xdr:from>
    <xdr:ext cx="184731" cy="264560"/>
    <xdr:sp macro="" textlink="">
      <xdr:nvSpPr>
        <xdr:cNvPr id="1204" name="TextBox 1203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448</xdr:row>
      <xdr:rowOff>0</xdr:rowOff>
    </xdr:from>
    <xdr:ext cx="184731" cy="264560"/>
    <xdr:sp macro="" textlink="">
      <xdr:nvSpPr>
        <xdr:cNvPr id="1205" name="TextBox 1204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448</xdr:row>
      <xdr:rowOff>0</xdr:rowOff>
    </xdr:from>
    <xdr:ext cx="184731" cy="264560"/>
    <xdr:sp macro="" textlink="">
      <xdr:nvSpPr>
        <xdr:cNvPr id="1206" name="TextBox 1205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448</xdr:row>
      <xdr:rowOff>0</xdr:rowOff>
    </xdr:from>
    <xdr:ext cx="184731" cy="264560"/>
    <xdr:sp macro="" textlink="">
      <xdr:nvSpPr>
        <xdr:cNvPr id="1207" name="TextBox 1206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448</xdr:row>
      <xdr:rowOff>0</xdr:rowOff>
    </xdr:from>
    <xdr:ext cx="184731" cy="264560"/>
    <xdr:sp macro="" textlink="">
      <xdr:nvSpPr>
        <xdr:cNvPr id="1208" name="TextBox 1207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448</xdr:row>
      <xdr:rowOff>0</xdr:rowOff>
    </xdr:from>
    <xdr:ext cx="184731" cy="264560"/>
    <xdr:sp macro="" textlink="">
      <xdr:nvSpPr>
        <xdr:cNvPr id="1209" name="TextBox 1208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448</xdr:row>
      <xdr:rowOff>0</xdr:rowOff>
    </xdr:from>
    <xdr:ext cx="184731" cy="264560"/>
    <xdr:sp macro="" textlink="">
      <xdr:nvSpPr>
        <xdr:cNvPr id="1210" name="TextBox 1209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448</xdr:row>
      <xdr:rowOff>0</xdr:rowOff>
    </xdr:from>
    <xdr:ext cx="184731" cy="264560"/>
    <xdr:sp macro="" textlink="">
      <xdr:nvSpPr>
        <xdr:cNvPr id="1211" name="TextBox 1210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448</xdr:row>
      <xdr:rowOff>0</xdr:rowOff>
    </xdr:from>
    <xdr:ext cx="184731" cy="264560"/>
    <xdr:sp macro="" textlink="">
      <xdr:nvSpPr>
        <xdr:cNvPr id="1212" name="TextBox 1211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448</xdr:row>
      <xdr:rowOff>0</xdr:rowOff>
    </xdr:from>
    <xdr:ext cx="184731" cy="264560"/>
    <xdr:sp macro="" textlink="">
      <xdr:nvSpPr>
        <xdr:cNvPr id="1213" name="TextBox 1212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448</xdr:row>
      <xdr:rowOff>0</xdr:rowOff>
    </xdr:from>
    <xdr:ext cx="184731" cy="264560"/>
    <xdr:sp macro="" textlink="">
      <xdr:nvSpPr>
        <xdr:cNvPr id="1214" name="TextBox 1213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448</xdr:row>
      <xdr:rowOff>0</xdr:rowOff>
    </xdr:from>
    <xdr:ext cx="184731" cy="264560"/>
    <xdr:sp macro="" textlink="">
      <xdr:nvSpPr>
        <xdr:cNvPr id="1215" name="TextBox 1214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448</xdr:row>
      <xdr:rowOff>0</xdr:rowOff>
    </xdr:from>
    <xdr:ext cx="184731" cy="264560"/>
    <xdr:sp macro="" textlink="">
      <xdr:nvSpPr>
        <xdr:cNvPr id="1216" name="TextBox 1215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448</xdr:row>
      <xdr:rowOff>0</xdr:rowOff>
    </xdr:from>
    <xdr:ext cx="184731" cy="264560"/>
    <xdr:sp macro="" textlink="">
      <xdr:nvSpPr>
        <xdr:cNvPr id="1217" name="TextBox 1216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448</xdr:row>
      <xdr:rowOff>0</xdr:rowOff>
    </xdr:from>
    <xdr:ext cx="184731" cy="264560"/>
    <xdr:sp macro="" textlink="">
      <xdr:nvSpPr>
        <xdr:cNvPr id="1218" name="TextBox 1217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448</xdr:row>
      <xdr:rowOff>0</xdr:rowOff>
    </xdr:from>
    <xdr:ext cx="184731" cy="264560"/>
    <xdr:sp macro="" textlink="">
      <xdr:nvSpPr>
        <xdr:cNvPr id="1219" name="TextBox 1218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448</xdr:row>
      <xdr:rowOff>0</xdr:rowOff>
    </xdr:from>
    <xdr:ext cx="184731" cy="264560"/>
    <xdr:sp macro="" textlink="">
      <xdr:nvSpPr>
        <xdr:cNvPr id="1220" name="TextBox 1219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448</xdr:row>
      <xdr:rowOff>0</xdr:rowOff>
    </xdr:from>
    <xdr:ext cx="184731" cy="264560"/>
    <xdr:sp macro="" textlink="">
      <xdr:nvSpPr>
        <xdr:cNvPr id="1221" name="TextBox 1220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448</xdr:row>
      <xdr:rowOff>0</xdr:rowOff>
    </xdr:from>
    <xdr:ext cx="184731" cy="264560"/>
    <xdr:sp macro="" textlink="">
      <xdr:nvSpPr>
        <xdr:cNvPr id="1222" name="TextBox 1221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448</xdr:row>
      <xdr:rowOff>0</xdr:rowOff>
    </xdr:from>
    <xdr:ext cx="184731" cy="264560"/>
    <xdr:sp macro="" textlink="">
      <xdr:nvSpPr>
        <xdr:cNvPr id="1223" name="TextBox 1222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448</xdr:row>
      <xdr:rowOff>0</xdr:rowOff>
    </xdr:from>
    <xdr:ext cx="184731" cy="264560"/>
    <xdr:sp macro="" textlink="">
      <xdr:nvSpPr>
        <xdr:cNvPr id="1224" name="TextBox 1223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448</xdr:row>
      <xdr:rowOff>0</xdr:rowOff>
    </xdr:from>
    <xdr:ext cx="184731" cy="264560"/>
    <xdr:sp macro="" textlink="">
      <xdr:nvSpPr>
        <xdr:cNvPr id="1225" name="TextBox 1224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448</xdr:row>
      <xdr:rowOff>0</xdr:rowOff>
    </xdr:from>
    <xdr:ext cx="184731" cy="264560"/>
    <xdr:sp macro="" textlink="">
      <xdr:nvSpPr>
        <xdr:cNvPr id="1226" name="TextBox 1225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448</xdr:row>
      <xdr:rowOff>0</xdr:rowOff>
    </xdr:from>
    <xdr:ext cx="184731" cy="264560"/>
    <xdr:sp macro="" textlink="">
      <xdr:nvSpPr>
        <xdr:cNvPr id="1227" name="TextBox 1226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448</xdr:row>
      <xdr:rowOff>0</xdr:rowOff>
    </xdr:from>
    <xdr:ext cx="184731" cy="264560"/>
    <xdr:sp macro="" textlink="">
      <xdr:nvSpPr>
        <xdr:cNvPr id="1228" name="TextBox 1227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448</xdr:row>
      <xdr:rowOff>0</xdr:rowOff>
    </xdr:from>
    <xdr:ext cx="184731" cy="264560"/>
    <xdr:sp macro="" textlink="">
      <xdr:nvSpPr>
        <xdr:cNvPr id="1229" name="TextBox 1228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448</xdr:row>
      <xdr:rowOff>0</xdr:rowOff>
    </xdr:from>
    <xdr:ext cx="184731" cy="264560"/>
    <xdr:sp macro="" textlink="">
      <xdr:nvSpPr>
        <xdr:cNvPr id="1230" name="TextBox 1229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448</xdr:row>
      <xdr:rowOff>0</xdr:rowOff>
    </xdr:from>
    <xdr:ext cx="184731" cy="264560"/>
    <xdr:sp macro="" textlink="">
      <xdr:nvSpPr>
        <xdr:cNvPr id="1231" name="TextBox 1230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448</xdr:row>
      <xdr:rowOff>0</xdr:rowOff>
    </xdr:from>
    <xdr:ext cx="184731" cy="264560"/>
    <xdr:sp macro="" textlink="">
      <xdr:nvSpPr>
        <xdr:cNvPr id="1232" name="TextBox 1231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448</xdr:row>
      <xdr:rowOff>0</xdr:rowOff>
    </xdr:from>
    <xdr:ext cx="184731" cy="264560"/>
    <xdr:sp macro="" textlink="">
      <xdr:nvSpPr>
        <xdr:cNvPr id="1233" name="TextBox 1232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448</xdr:row>
      <xdr:rowOff>0</xdr:rowOff>
    </xdr:from>
    <xdr:ext cx="184731" cy="264560"/>
    <xdr:sp macro="" textlink="">
      <xdr:nvSpPr>
        <xdr:cNvPr id="1234" name="TextBox 1233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448</xdr:row>
      <xdr:rowOff>0</xdr:rowOff>
    </xdr:from>
    <xdr:ext cx="184731" cy="264560"/>
    <xdr:sp macro="" textlink="">
      <xdr:nvSpPr>
        <xdr:cNvPr id="1235" name="TextBox 1234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448</xdr:row>
      <xdr:rowOff>0</xdr:rowOff>
    </xdr:from>
    <xdr:ext cx="184731" cy="264560"/>
    <xdr:sp macro="" textlink="">
      <xdr:nvSpPr>
        <xdr:cNvPr id="1236" name="TextBox 1235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448</xdr:row>
      <xdr:rowOff>0</xdr:rowOff>
    </xdr:from>
    <xdr:ext cx="184731" cy="264560"/>
    <xdr:sp macro="" textlink="">
      <xdr:nvSpPr>
        <xdr:cNvPr id="1237" name="TextBox 1236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448</xdr:row>
      <xdr:rowOff>0</xdr:rowOff>
    </xdr:from>
    <xdr:ext cx="184731" cy="264560"/>
    <xdr:sp macro="" textlink="">
      <xdr:nvSpPr>
        <xdr:cNvPr id="1238" name="TextBox 1237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448</xdr:row>
      <xdr:rowOff>0</xdr:rowOff>
    </xdr:from>
    <xdr:ext cx="184731" cy="264560"/>
    <xdr:sp macro="" textlink="">
      <xdr:nvSpPr>
        <xdr:cNvPr id="1239" name="TextBox 1238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448</xdr:row>
      <xdr:rowOff>0</xdr:rowOff>
    </xdr:from>
    <xdr:ext cx="184731" cy="264560"/>
    <xdr:sp macro="" textlink="">
      <xdr:nvSpPr>
        <xdr:cNvPr id="1240" name="TextBox 1239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448</xdr:row>
      <xdr:rowOff>0</xdr:rowOff>
    </xdr:from>
    <xdr:ext cx="184731" cy="264560"/>
    <xdr:sp macro="" textlink="">
      <xdr:nvSpPr>
        <xdr:cNvPr id="1241" name="TextBox 1240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448</xdr:row>
      <xdr:rowOff>0</xdr:rowOff>
    </xdr:from>
    <xdr:ext cx="184731" cy="264560"/>
    <xdr:sp macro="" textlink="">
      <xdr:nvSpPr>
        <xdr:cNvPr id="1242" name="TextBox 1241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448</xdr:row>
      <xdr:rowOff>0</xdr:rowOff>
    </xdr:from>
    <xdr:ext cx="184731" cy="264560"/>
    <xdr:sp macro="" textlink="">
      <xdr:nvSpPr>
        <xdr:cNvPr id="1243" name="TextBox 1242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448</xdr:row>
      <xdr:rowOff>0</xdr:rowOff>
    </xdr:from>
    <xdr:ext cx="184731" cy="264560"/>
    <xdr:sp macro="" textlink="">
      <xdr:nvSpPr>
        <xdr:cNvPr id="1244" name="TextBox 1243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448</xdr:row>
      <xdr:rowOff>0</xdr:rowOff>
    </xdr:from>
    <xdr:ext cx="184731" cy="264560"/>
    <xdr:sp macro="" textlink="">
      <xdr:nvSpPr>
        <xdr:cNvPr id="1245" name="TextBox 1244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448</xdr:row>
      <xdr:rowOff>0</xdr:rowOff>
    </xdr:from>
    <xdr:ext cx="184731" cy="264560"/>
    <xdr:sp macro="" textlink="">
      <xdr:nvSpPr>
        <xdr:cNvPr id="1246" name="TextBox 1245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448</xdr:row>
      <xdr:rowOff>0</xdr:rowOff>
    </xdr:from>
    <xdr:ext cx="184731" cy="264560"/>
    <xdr:sp macro="" textlink="">
      <xdr:nvSpPr>
        <xdr:cNvPr id="1247" name="TextBox 1246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448</xdr:row>
      <xdr:rowOff>0</xdr:rowOff>
    </xdr:from>
    <xdr:ext cx="184731" cy="264560"/>
    <xdr:sp macro="" textlink="">
      <xdr:nvSpPr>
        <xdr:cNvPr id="1248" name="TextBox 1247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448</xdr:row>
      <xdr:rowOff>0</xdr:rowOff>
    </xdr:from>
    <xdr:ext cx="184731" cy="264560"/>
    <xdr:sp macro="" textlink="">
      <xdr:nvSpPr>
        <xdr:cNvPr id="1249" name="TextBox 1248"/>
        <xdr:cNvSpPr txBox="1"/>
      </xdr:nvSpPr>
      <xdr:spPr>
        <a:xfrm>
          <a:off x="15586075" y="1413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606</xdr:row>
      <xdr:rowOff>3465</xdr:rowOff>
    </xdr:from>
    <xdr:ext cx="184731" cy="264560"/>
    <xdr:sp macro="" textlink="">
      <xdr:nvSpPr>
        <xdr:cNvPr id="1250" name="TextBox 1249"/>
        <xdr:cNvSpPr txBox="1"/>
      </xdr:nvSpPr>
      <xdr:spPr>
        <a:xfrm>
          <a:off x="15586075" y="180368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606</xdr:row>
      <xdr:rowOff>3465</xdr:rowOff>
    </xdr:from>
    <xdr:ext cx="184731" cy="264560"/>
    <xdr:sp macro="" textlink="">
      <xdr:nvSpPr>
        <xdr:cNvPr id="1251" name="TextBox 1250"/>
        <xdr:cNvSpPr txBox="1"/>
      </xdr:nvSpPr>
      <xdr:spPr>
        <a:xfrm>
          <a:off x="15586075" y="180368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606</xdr:row>
      <xdr:rowOff>3465</xdr:rowOff>
    </xdr:from>
    <xdr:ext cx="184731" cy="264560"/>
    <xdr:sp macro="" textlink="">
      <xdr:nvSpPr>
        <xdr:cNvPr id="1252" name="TextBox 1251"/>
        <xdr:cNvSpPr txBox="1"/>
      </xdr:nvSpPr>
      <xdr:spPr>
        <a:xfrm>
          <a:off x="15586075" y="180368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606</xdr:row>
      <xdr:rowOff>3465</xdr:rowOff>
    </xdr:from>
    <xdr:ext cx="184731" cy="264560"/>
    <xdr:sp macro="" textlink="">
      <xdr:nvSpPr>
        <xdr:cNvPr id="1253" name="TextBox 1252"/>
        <xdr:cNvSpPr txBox="1"/>
      </xdr:nvSpPr>
      <xdr:spPr>
        <a:xfrm>
          <a:off x="15586075" y="180368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606</xdr:row>
      <xdr:rowOff>3465</xdr:rowOff>
    </xdr:from>
    <xdr:ext cx="184731" cy="264560"/>
    <xdr:sp macro="" textlink="">
      <xdr:nvSpPr>
        <xdr:cNvPr id="1254" name="TextBox 1253"/>
        <xdr:cNvSpPr txBox="1"/>
      </xdr:nvSpPr>
      <xdr:spPr>
        <a:xfrm>
          <a:off x="15586075" y="180368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606</xdr:row>
      <xdr:rowOff>3465</xdr:rowOff>
    </xdr:from>
    <xdr:ext cx="184731" cy="264560"/>
    <xdr:sp macro="" textlink="">
      <xdr:nvSpPr>
        <xdr:cNvPr id="1255" name="TextBox 1254"/>
        <xdr:cNvSpPr txBox="1"/>
      </xdr:nvSpPr>
      <xdr:spPr>
        <a:xfrm>
          <a:off x="15586075" y="180368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606</xdr:row>
      <xdr:rowOff>3465</xdr:rowOff>
    </xdr:from>
    <xdr:ext cx="184731" cy="264560"/>
    <xdr:sp macro="" textlink="">
      <xdr:nvSpPr>
        <xdr:cNvPr id="1256" name="TextBox 1255"/>
        <xdr:cNvSpPr txBox="1"/>
      </xdr:nvSpPr>
      <xdr:spPr>
        <a:xfrm>
          <a:off x="15586075" y="180368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606</xdr:row>
      <xdr:rowOff>3465</xdr:rowOff>
    </xdr:from>
    <xdr:ext cx="184731" cy="264560"/>
    <xdr:sp macro="" textlink="">
      <xdr:nvSpPr>
        <xdr:cNvPr id="1257" name="TextBox 1256"/>
        <xdr:cNvSpPr txBox="1"/>
      </xdr:nvSpPr>
      <xdr:spPr>
        <a:xfrm>
          <a:off x="15586075" y="180368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606</xdr:row>
      <xdr:rowOff>3465</xdr:rowOff>
    </xdr:from>
    <xdr:ext cx="184731" cy="264560"/>
    <xdr:sp macro="" textlink="">
      <xdr:nvSpPr>
        <xdr:cNvPr id="1258" name="TextBox 1257"/>
        <xdr:cNvSpPr txBox="1"/>
      </xdr:nvSpPr>
      <xdr:spPr>
        <a:xfrm>
          <a:off x="15586075" y="180368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606</xdr:row>
      <xdr:rowOff>3465</xdr:rowOff>
    </xdr:from>
    <xdr:ext cx="184731" cy="264560"/>
    <xdr:sp macro="" textlink="">
      <xdr:nvSpPr>
        <xdr:cNvPr id="1259" name="TextBox 1258"/>
        <xdr:cNvSpPr txBox="1"/>
      </xdr:nvSpPr>
      <xdr:spPr>
        <a:xfrm>
          <a:off x="15586075" y="180368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606</xdr:row>
      <xdr:rowOff>3465</xdr:rowOff>
    </xdr:from>
    <xdr:ext cx="184731" cy="264560"/>
    <xdr:sp macro="" textlink="">
      <xdr:nvSpPr>
        <xdr:cNvPr id="1260" name="TextBox 1259"/>
        <xdr:cNvSpPr txBox="1"/>
      </xdr:nvSpPr>
      <xdr:spPr>
        <a:xfrm>
          <a:off x="15586075" y="180368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606</xdr:row>
      <xdr:rowOff>3465</xdr:rowOff>
    </xdr:from>
    <xdr:ext cx="184731" cy="264560"/>
    <xdr:sp macro="" textlink="">
      <xdr:nvSpPr>
        <xdr:cNvPr id="1261" name="TextBox 1260"/>
        <xdr:cNvSpPr txBox="1"/>
      </xdr:nvSpPr>
      <xdr:spPr>
        <a:xfrm>
          <a:off x="15586075" y="180368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611</xdr:row>
      <xdr:rowOff>0</xdr:rowOff>
    </xdr:from>
    <xdr:ext cx="184731" cy="264560"/>
    <xdr:sp macro="" textlink="">
      <xdr:nvSpPr>
        <xdr:cNvPr id="1262" name="TextBox 1261"/>
        <xdr:cNvSpPr txBox="1"/>
      </xdr:nvSpPr>
      <xdr:spPr>
        <a:xfrm>
          <a:off x="15586075" y="18224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611</xdr:row>
      <xdr:rowOff>0</xdr:rowOff>
    </xdr:from>
    <xdr:ext cx="184731" cy="264560"/>
    <xdr:sp macro="" textlink="">
      <xdr:nvSpPr>
        <xdr:cNvPr id="1263" name="TextBox 1262"/>
        <xdr:cNvSpPr txBox="1"/>
      </xdr:nvSpPr>
      <xdr:spPr>
        <a:xfrm>
          <a:off x="15586075" y="18224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611</xdr:row>
      <xdr:rowOff>0</xdr:rowOff>
    </xdr:from>
    <xdr:ext cx="184731" cy="264560"/>
    <xdr:sp macro="" textlink="">
      <xdr:nvSpPr>
        <xdr:cNvPr id="1264" name="TextBox 1263"/>
        <xdr:cNvSpPr txBox="1"/>
      </xdr:nvSpPr>
      <xdr:spPr>
        <a:xfrm>
          <a:off x="15586075" y="18224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611</xdr:row>
      <xdr:rowOff>0</xdr:rowOff>
    </xdr:from>
    <xdr:ext cx="184731" cy="264560"/>
    <xdr:sp macro="" textlink="">
      <xdr:nvSpPr>
        <xdr:cNvPr id="1265" name="TextBox 1264"/>
        <xdr:cNvSpPr txBox="1"/>
      </xdr:nvSpPr>
      <xdr:spPr>
        <a:xfrm>
          <a:off x="15586075" y="18224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611</xdr:row>
      <xdr:rowOff>0</xdr:rowOff>
    </xdr:from>
    <xdr:ext cx="184731" cy="264560"/>
    <xdr:sp macro="" textlink="">
      <xdr:nvSpPr>
        <xdr:cNvPr id="1266" name="TextBox 1265"/>
        <xdr:cNvSpPr txBox="1"/>
      </xdr:nvSpPr>
      <xdr:spPr>
        <a:xfrm>
          <a:off x="15586075" y="18224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611</xdr:row>
      <xdr:rowOff>0</xdr:rowOff>
    </xdr:from>
    <xdr:ext cx="184731" cy="264560"/>
    <xdr:sp macro="" textlink="">
      <xdr:nvSpPr>
        <xdr:cNvPr id="1267" name="TextBox 1266"/>
        <xdr:cNvSpPr txBox="1"/>
      </xdr:nvSpPr>
      <xdr:spPr>
        <a:xfrm>
          <a:off x="15586075" y="18224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611</xdr:row>
      <xdr:rowOff>0</xdr:rowOff>
    </xdr:from>
    <xdr:ext cx="184731" cy="264560"/>
    <xdr:sp macro="" textlink="">
      <xdr:nvSpPr>
        <xdr:cNvPr id="1268" name="TextBox 1267"/>
        <xdr:cNvSpPr txBox="1"/>
      </xdr:nvSpPr>
      <xdr:spPr>
        <a:xfrm>
          <a:off x="15586075" y="18224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611</xdr:row>
      <xdr:rowOff>0</xdr:rowOff>
    </xdr:from>
    <xdr:ext cx="184731" cy="264560"/>
    <xdr:sp macro="" textlink="">
      <xdr:nvSpPr>
        <xdr:cNvPr id="1269" name="TextBox 1268"/>
        <xdr:cNvSpPr txBox="1"/>
      </xdr:nvSpPr>
      <xdr:spPr>
        <a:xfrm>
          <a:off x="15586075" y="18224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611</xdr:row>
      <xdr:rowOff>0</xdr:rowOff>
    </xdr:from>
    <xdr:ext cx="184731" cy="264560"/>
    <xdr:sp macro="" textlink="">
      <xdr:nvSpPr>
        <xdr:cNvPr id="1270" name="TextBox 1269"/>
        <xdr:cNvSpPr txBox="1"/>
      </xdr:nvSpPr>
      <xdr:spPr>
        <a:xfrm>
          <a:off x="15586075" y="18224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611</xdr:row>
      <xdr:rowOff>0</xdr:rowOff>
    </xdr:from>
    <xdr:ext cx="184731" cy="264560"/>
    <xdr:sp macro="" textlink="">
      <xdr:nvSpPr>
        <xdr:cNvPr id="1271" name="TextBox 1270"/>
        <xdr:cNvSpPr txBox="1"/>
      </xdr:nvSpPr>
      <xdr:spPr>
        <a:xfrm>
          <a:off x="15586075" y="18224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611</xdr:row>
      <xdr:rowOff>0</xdr:rowOff>
    </xdr:from>
    <xdr:ext cx="184731" cy="264560"/>
    <xdr:sp macro="" textlink="">
      <xdr:nvSpPr>
        <xdr:cNvPr id="1272" name="TextBox 1271"/>
        <xdr:cNvSpPr txBox="1"/>
      </xdr:nvSpPr>
      <xdr:spPr>
        <a:xfrm>
          <a:off x="15586075" y="18224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611</xdr:row>
      <xdr:rowOff>0</xdr:rowOff>
    </xdr:from>
    <xdr:ext cx="184731" cy="264560"/>
    <xdr:sp macro="" textlink="">
      <xdr:nvSpPr>
        <xdr:cNvPr id="1273" name="TextBox 1272"/>
        <xdr:cNvSpPr txBox="1"/>
      </xdr:nvSpPr>
      <xdr:spPr>
        <a:xfrm>
          <a:off x="15586075" y="18224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632</xdr:row>
      <xdr:rowOff>278822</xdr:rowOff>
    </xdr:from>
    <xdr:ext cx="184731" cy="264560"/>
    <xdr:sp macro="" textlink="">
      <xdr:nvSpPr>
        <xdr:cNvPr id="1274" name="TextBox 1273"/>
        <xdr:cNvSpPr txBox="1"/>
      </xdr:nvSpPr>
      <xdr:spPr>
        <a:xfrm>
          <a:off x="15586075" y="190512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632</xdr:row>
      <xdr:rowOff>278822</xdr:rowOff>
    </xdr:from>
    <xdr:ext cx="184731" cy="264560"/>
    <xdr:sp macro="" textlink="">
      <xdr:nvSpPr>
        <xdr:cNvPr id="1275" name="TextBox 1274"/>
        <xdr:cNvSpPr txBox="1"/>
      </xdr:nvSpPr>
      <xdr:spPr>
        <a:xfrm>
          <a:off x="15586075" y="190512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632</xdr:row>
      <xdr:rowOff>278822</xdr:rowOff>
    </xdr:from>
    <xdr:ext cx="184731" cy="264560"/>
    <xdr:sp macro="" textlink="">
      <xdr:nvSpPr>
        <xdr:cNvPr id="1276" name="TextBox 1275"/>
        <xdr:cNvSpPr txBox="1"/>
      </xdr:nvSpPr>
      <xdr:spPr>
        <a:xfrm>
          <a:off x="15586075" y="190512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632</xdr:row>
      <xdr:rowOff>278822</xdr:rowOff>
    </xdr:from>
    <xdr:ext cx="184731" cy="264560"/>
    <xdr:sp macro="" textlink="">
      <xdr:nvSpPr>
        <xdr:cNvPr id="1277" name="TextBox 1276"/>
        <xdr:cNvSpPr txBox="1"/>
      </xdr:nvSpPr>
      <xdr:spPr>
        <a:xfrm>
          <a:off x="15586075" y="190512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632</xdr:row>
      <xdr:rowOff>278822</xdr:rowOff>
    </xdr:from>
    <xdr:ext cx="184731" cy="264560"/>
    <xdr:sp macro="" textlink="">
      <xdr:nvSpPr>
        <xdr:cNvPr id="1278" name="TextBox 1277"/>
        <xdr:cNvSpPr txBox="1"/>
      </xdr:nvSpPr>
      <xdr:spPr>
        <a:xfrm>
          <a:off x="15586075" y="190512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632</xdr:row>
      <xdr:rowOff>278822</xdr:rowOff>
    </xdr:from>
    <xdr:ext cx="184731" cy="264560"/>
    <xdr:sp macro="" textlink="">
      <xdr:nvSpPr>
        <xdr:cNvPr id="1279" name="TextBox 1278"/>
        <xdr:cNvSpPr txBox="1"/>
      </xdr:nvSpPr>
      <xdr:spPr>
        <a:xfrm>
          <a:off x="15586075" y="190512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632</xdr:row>
      <xdr:rowOff>278822</xdr:rowOff>
    </xdr:from>
    <xdr:ext cx="184731" cy="264560"/>
    <xdr:sp macro="" textlink="">
      <xdr:nvSpPr>
        <xdr:cNvPr id="1280" name="TextBox 1279"/>
        <xdr:cNvSpPr txBox="1"/>
      </xdr:nvSpPr>
      <xdr:spPr>
        <a:xfrm>
          <a:off x="15586075" y="190512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632</xdr:row>
      <xdr:rowOff>278822</xdr:rowOff>
    </xdr:from>
    <xdr:ext cx="184731" cy="264560"/>
    <xdr:sp macro="" textlink="">
      <xdr:nvSpPr>
        <xdr:cNvPr id="1281" name="TextBox 1280"/>
        <xdr:cNvSpPr txBox="1"/>
      </xdr:nvSpPr>
      <xdr:spPr>
        <a:xfrm>
          <a:off x="15586075" y="190512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632</xdr:row>
      <xdr:rowOff>278822</xdr:rowOff>
    </xdr:from>
    <xdr:ext cx="184731" cy="264560"/>
    <xdr:sp macro="" textlink="">
      <xdr:nvSpPr>
        <xdr:cNvPr id="1282" name="TextBox 1281"/>
        <xdr:cNvSpPr txBox="1"/>
      </xdr:nvSpPr>
      <xdr:spPr>
        <a:xfrm>
          <a:off x="15586075" y="190512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632</xdr:row>
      <xdr:rowOff>278822</xdr:rowOff>
    </xdr:from>
    <xdr:ext cx="184731" cy="264560"/>
    <xdr:sp macro="" textlink="">
      <xdr:nvSpPr>
        <xdr:cNvPr id="1283" name="TextBox 1282"/>
        <xdr:cNvSpPr txBox="1"/>
      </xdr:nvSpPr>
      <xdr:spPr>
        <a:xfrm>
          <a:off x="15586075" y="190512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632</xdr:row>
      <xdr:rowOff>278822</xdr:rowOff>
    </xdr:from>
    <xdr:ext cx="184731" cy="264560"/>
    <xdr:sp macro="" textlink="">
      <xdr:nvSpPr>
        <xdr:cNvPr id="1284" name="TextBox 1283"/>
        <xdr:cNvSpPr txBox="1"/>
      </xdr:nvSpPr>
      <xdr:spPr>
        <a:xfrm>
          <a:off x="15586075" y="190512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632</xdr:row>
      <xdr:rowOff>278822</xdr:rowOff>
    </xdr:from>
    <xdr:ext cx="184731" cy="264560"/>
    <xdr:sp macro="" textlink="">
      <xdr:nvSpPr>
        <xdr:cNvPr id="1285" name="TextBox 1284"/>
        <xdr:cNvSpPr txBox="1"/>
      </xdr:nvSpPr>
      <xdr:spPr>
        <a:xfrm>
          <a:off x="15586075" y="190512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722</xdr:row>
      <xdr:rowOff>338570</xdr:rowOff>
    </xdr:from>
    <xdr:ext cx="184731" cy="264560"/>
    <xdr:sp macro="" textlink="">
      <xdr:nvSpPr>
        <xdr:cNvPr id="1286" name="TextBox 1285"/>
        <xdr:cNvSpPr txBox="1"/>
      </xdr:nvSpPr>
      <xdr:spPr>
        <a:xfrm>
          <a:off x="15586075" y="204541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722</xdr:row>
      <xdr:rowOff>338570</xdr:rowOff>
    </xdr:from>
    <xdr:ext cx="184731" cy="264560"/>
    <xdr:sp macro="" textlink="">
      <xdr:nvSpPr>
        <xdr:cNvPr id="1287" name="TextBox 1286"/>
        <xdr:cNvSpPr txBox="1"/>
      </xdr:nvSpPr>
      <xdr:spPr>
        <a:xfrm>
          <a:off x="15586075" y="204541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722</xdr:row>
      <xdr:rowOff>338570</xdr:rowOff>
    </xdr:from>
    <xdr:ext cx="184731" cy="264560"/>
    <xdr:sp macro="" textlink="">
      <xdr:nvSpPr>
        <xdr:cNvPr id="1288" name="TextBox 1287"/>
        <xdr:cNvSpPr txBox="1"/>
      </xdr:nvSpPr>
      <xdr:spPr>
        <a:xfrm>
          <a:off x="15586075" y="204541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722</xdr:row>
      <xdr:rowOff>338570</xdr:rowOff>
    </xdr:from>
    <xdr:ext cx="184731" cy="264560"/>
    <xdr:sp macro="" textlink="">
      <xdr:nvSpPr>
        <xdr:cNvPr id="1289" name="TextBox 1288"/>
        <xdr:cNvSpPr txBox="1"/>
      </xdr:nvSpPr>
      <xdr:spPr>
        <a:xfrm>
          <a:off x="15586075" y="204541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722</xdr:row>
      <xdr:rowOff>338570</xdr:rowOff>
    </xdr:from>
    <xdr:ext cx="184731" cy="264560"/>
    <xdr:sp macro="" textlink="">
      <xdr:nvSpPr>
        <xdr:cNvPr id="1290" name="TextBox 1289"/>
        <xdr:cNvSpPr txBox="1"/>
      </xdr:nvSpPr>
      <xdr:spPr>
        <a:xfrm>
          <a:off x="15586075" y="204541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722</xdr:row>
      <xdr:rowOff>338570</xdr:rowOff>
    </xdr:from>
    <xdr:ext cx="184731" cy="264560"/>
    <xdr:sp macro="" textlink="">
      <xdr:nvSpPr>
        <xdr:cNvPr id="1291" name="TextBox 1290"/>
        <xdr:cNvSpPr txBox="1"/>
      </xdr:nvSpPr>
      <xdr:spPr>
        <a:xfrm>
          <a:off x="15586075" y="204541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722</xdr:row>
      <xdr:rowOff>338570</xdr:rowOff>
    </xdr:from>
    <xdr:ext cx="184731" cy="264560"/>
    <xdr:sp macro="" textlink="">
      <xdr:nvSpPr>
        <xdr:cNvPr id="1292" name="TextBox 1291"/>
        <xdr:cNvSpPr txBox="1"/>
      </xdr:nvSpPr>
      <xdr:spPr>
        <a:xfrm>
          <a:off x="15586075" y="204541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722</xdr:row>
      <xdr:rowOff>338570</xdr:rowOff>
    </xdr:from>
    <xdr:ext cx="184731" cy="264560"/>
    <xdr:sp macro="" textlink="">
      <xdr:nvSpPr>
        <xdr:cNvPr id="1293" name="TextBox 1292"/>
        <xdr:cNvSpPr txBox="1"/>
      </xdr:nvSpPr>
      <xdr:spPr>
        <a:xfrm>
          <a:off x="15586075" y="204541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722</xdr:row>
      <xdr:rowOff>338570</xdr:rowOff>
    </xdr:from>
    <xdr:ext cx="184731" cy="264560"/>
    <xdr:sp macro="" textlink="">
      <xdr:nvSpPr>
        <xdr:cNvPr id="1294" name="TextBox 1293"/>
        <xdr:cNvSpPr txBox="1"/>
      </xdr:nvSpPr>
      <xdr:spPr>
        <a:xfrm>
          <a:off x="15586075" y="204541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722</xdr:row>
      <xdr:rowOff>338570</xdr:rowOff>
    </xdr:from>
    <xdr:ext cx="184731" cy="264560"/>
    <xdr:sp macro="" textlink="">
      <xdr:nvSpPr>
        <xdr:cNvPr id="1295" name="TextBox 1294"/>
        <xdr:cNvSpPr txBox="1"/>
      </xdr:nvSpPr>
      <xdr:spPr>
        <a:xfrm>
          <a:off x="15586075" y="204541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722</xdr:row>
      <xdr:rowOff>338570</xdr:rowOff>
    </xdr:from>
    <xdr:ext cx="184731" cy="264560"/>
    <xdr:sp macro="" textlink="">
      <xdr:nvSpPr>
        <xdr:cNvPr id="1296" name="TextBox 1295"/>
        <xdr:cNvSpPr txBox="1"/>
      </xdr:nvSpPr>
      <xdr:spPr>
        <a:xfrm>
          <a:off x="15586075" y="204541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722</xdr:row>
      <xdr:rowOff>338570</xdr:rowOff>
    </xdr:from>
    <xdr:ext cx="184731" cy="264560"/>
    <xdr:sp macro="" textlink="">
      <xdr:nvSpPr>
        <xdr:cNvPr id="1297" name="TextBox 1296"/>
        <xdr:cNvSpPr txBox="1"/>
      </xdr:nvSpPr>
      <xdr:spPr>
        <a:xfrm>
          <a:off x="15586075" y="204541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298" name="TextBox 1297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299" name="TextBox 1298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1443</xdr:rowOff>
    </xdr:from>
    <xdr:ext cx="184731" cy="264560"/>
    <xdr:sp macro="" textlink="">
      <xdr:nvSpPr>
        <xdr:cNvPr id="1300" name="TextBox 1299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301" name="TextBox 1300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302" name="TextBox 1301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1443</xdr:rowOff>
    </xdr:from>
    <xdr:ext cx="184731" cy="264560"/>
    <xdr:sp macro="" textlink="">
      <xdr:nvSpPr>
        <xdr:cNvPr id="1303" name="TextBox 1302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304" name="TextBox 1303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305" name="TextBox 1304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1443</xdr:rowOff>
    </xdr:from>
    <xdr:ext cx="184731" cy="264560"/>
    <xdr:sp macro="" textlink="">
      <xdr:nvSpPr>
        <xdr:cNvPr id="1306" name="TextBox 1305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307" name="TextBox 1306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308" name="TextBox 1307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1443</xdr:rowOff>
    </xdr:from>
    <xdr:ext cx="184731" cy="264560"/>
    <xdr:sp macro="" textlink="">
      <xdr:nvSpPr>
        <xdr:cNvPr id="1309" name="TextBox 1308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310" name="TextBox 1309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311" name="TextBox 1310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1443</xdr:rowOff>
    </xdr:from>
    <xdr:ext cx="184731" cy="264560"/>
    <xdr:sp macro="" textlink="">
      <xdr:nvSpPr>
        <xdr:cNvPr id="1312" name="TextBox 1311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313" name="TextBox 1312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314" name="TextBox 1313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1443</xdr:rowOff>
    </xdr:from>
    <xdr:ext cx="184731" cy="264560"/>
    <xdr:sp macro="" textlink="">
      <xdr:nvSpPr>
        <xdr:cNvPr id="1315" name="TextBox 1314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316" name="TextBox 1315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317" name="TextBox 1316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1443</xdr:rowOff>
    </xdr:from>
    <xdr:ext cx="184731" cy="264560"/>
    <xdr:sp macro="" textlink="">
      <xdr:nvSpPr>
        <xdr:cNvPr id="1318" name="TextBox 1317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319" name="TextBox 1318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320" name="TextBox 1319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1443</xdr:rowOff>
    </xdr:from>
    <xdr:ext cx="184731" cy="264560"/>
    <xdr:sp macro="" textlink="">
      <xdr:nvSpPr>
        <xdr:cNvPr id="1321" name="TextBox 1320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322" name="TextBox 1321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323" name="TextBox 1322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1443</xdr:rowOff>
    </xdr:from>
    <xdr:ext cx="184731" cy="264560"/>
    <xdr:sp macro="" textlink="">
      <xdr:nvSpPr>
        <xdr:cNvPr id="1324" name="TextBox 1323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325" name="TextBox 1324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326" name="TextBox 1325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1443</xdr:rowOff>
    </xdr:from>
    <xdr:ext cx="184731" cy="264560"/>
    <xdr:sp macro="" textlink="">
      <xdr:nvSpPr>
        <xdr:cNvPr id="1327" name="TextBox 1326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328" name="TextBox 1327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329" name="TextBox 1328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1443</xdr:rowOff>
    </xdr:from>
    <xdr:ext cx="184731" cy="264560"/>
    <xdr:sp macro="" textlink="">
      <xdr:nvSpPr>
        <xdr:cNvPr id="1330" name="TextBox 1329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331" name="TextBox 1330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332" name="TextBox 1331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1443</xdr:rowOff>
    </xdr:from>
    <xdr:ext cx="184731" cy="264560"/>
    <xdr:sp macro="" textlink="">
      <xdr:nvSpPr>
        <xdr:cNvPr id="1333" name="TextBox 1332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334" name="TextBox 1333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335" name="TextBox 1334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1443</xdr:rowOff>
    </xdr:from>
    <xdr:ext cx="184731" cy="264560"/>
    <xdr:sp macro="" textlink="">
      <xdr:nvSpPr>
        <xdr:cNvPr id="1336" name="TextBox 1335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337" name="TextBox 1336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338" name="TextBox 1337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1443</xdr:rowOff>
    </xdr:from>
    <xdr:ext cx="184731" cy="264560"/>
    <xdr:sp macro="" textlink="">
      <xdr:nvSpPr>
        <xdr:cNvPr id="1339" name="TextBox 1338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340" name="TextBox 1339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341" name="TextBox 1340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1443</xdr:rowOff>
    </xdr:from>
    <xdr:ext cx="184731" cy="264560"/>
    <xdr:sp macro="" textlink="">
      <xdr:nvSpPr>
        <xdr:cNvPr id="1342" name="TextBox 1341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343" name="TextBox 1342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344" name="TextBox 1343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1443</xdr:rowOff>
    </xdr:from>
    <xdr:ext cx="184731" cy="264560"/>
    <xdr:sp macro="" textlink="">
      <xdr:nvSpPr>
        <xdr:cNvPr id="1345" name="TextBox 1344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346" name="TextBox 1345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347" name="TextBox 1346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1443</xdr:rowOff>
    </xdr:from>
    <xdr:ext cx="184731" cy="264560"/>
    <xdr:sp macro="" textlink="">
      <xdr:nvSpPr>
        <xdr:cNvPr id="1348" name="TextBox 1347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349" name="TextBox 1348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350" name="TextBox 1349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1443</xdr:rowOff>
    </xdr:from>
    <xdr:ext cx="184731" cy="264560"/>
    <xdr:sp macro="" textlink="">
      <xdr:nvSpPr>
        <xdr:cNvPr id="1351" name="TextBox 1350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352" name="TextBox 1351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353" name="TextBox 1352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1443</xdr:rowOff>
    </xdr:from>
    <xdr:ext cx="184731" cy="264560"/>
    <xdr:sp macro="" textlink="">
      <xdr:nvSpPr>
        <xdr:cNvPr id="1354" name="TextBox 1353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355" name="TextBox 1354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356" name="TextBox 1355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1443</xdr:rowOff>
    </xdr:from>
    <xdr:ext cx="184731" cy="264560"/>
    <xdr:sp macro="" textlink="">
      <xdr:nvSpPr>
        <xdr:cNvPr id="1357" name="TextBox 1356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358" name="TextBox 1357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359" name="TextBox 1358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1443</xdr:rowOff>
    </xdr:from>
    <xdr:ext cx="184731" cy="264560"/>
    <xdr:sp macro="" textlink="">
      <xdr:nvSpPr>
        <xdr:cNvPr id="1360" name="TextBox 1359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361" name="TextBox 1360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362" name="TextBox 1361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1443</xdr:rowOff>
    </xdr:from>
    <xdr:ext cx="184731" cy="264560"/>
    <xdr:sp macro="" textlink="">
      <xdr:nvSpPr>
        <xdr:cNvPr id="1363" name="TextBox 1362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364" name="TextBox 1363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365" name="TextBox 1364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1443</xdr:rowOff>
    </xdr:from>
    <xdr:ext cx="184731" cy="264560"/>
    <xdr:sp macro="" textlink="">
      <xdr:nvSpPr>
        <xdr:cNvPr id="1366" name="TextBox 1365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367" name="TextBox 1366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368" name="TextBox 1367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1443</xdr:rowOff>
    </xdr:from>
    <xdr:ext cx="184731" cy="264560"/>
    <xdr:sp macro="" textlink="">
      <xdr:nvSpPr>
        <xdr:cNvPr id="1369" name="TextBox 1368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370" name="TextBox 1369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371" name="TextBox 1370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1443</xdr:rowOff>
    </xdr:from>
    <xdr:ext cx="184731" cy="264560"/>
    <xdr:sp macro="" textlink="">
      <xdr:nvSpPr>
        <xdr:cNvPr id="1372" name="TextBox 1371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373" name="TextBox 1372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374" name="TextBox 1373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1443</xdr:rowOff>
    </xdr:from>
    <xdr:ext cx="184731" cy="264560"/>
    <xdr:sp macro="" textlink="">
      <xdr:nvSpPr>
        <xdr:cNvPr id="1375" name="TextBox 1374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376" name="TextBox 1375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377" name="TextBox 1376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1443</xdr:rowOff>
    </xdr:from>
    <xdr:ext cx="184731" cy="264560"/>
    <xdr:sp macro="" textlink="">
      <xdr:nvSpPr>
        <xdr:cNvPr id="1378" name="TextBox 1377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379" name="TextBox 1378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380" name="TextBox 1379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1443</xdr:rowOff>
    </xdr:from>
    <xdr:ext cx="184731" cy="264560"/>
    <xdr:sp macro="" textlink="">
      <xdr:nvSpPr>
        <xdr:cNvPr id="1381" name="TextBox 1380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382" name="TextBox 1381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383" name="TextBox 1382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1443</xdr:rowOff>
    </xdr:from>
    <xdr:ext cx="184731" cy="264560"/>
    <xdr:sp macro="" textlink="">
      <xdr:nvSpPr>
        <xdr:cNvPr id="1384" name="TextBox 1383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385" name="TextBox 1384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386" name="TextBox 1385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1443</xdr:rowOff>
    </xdr:from>
    <xdr:ext cx="184731" cy="264560"/>
    <xdr:sp macro="" textlink="">
      <xdr:nvSpPr>
        <xdr:cNvPr id="1387" name="TextBox 1386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388" name="TextBox 1387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389" name="TextBox 1388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1443</xdr:rowOff>
    </xdr:from>
    <xdr:ext cx="184731" cy="264560"/>
    <xdr:sp macro="" textlink="">
      <xdr:nvSpPr>
        <xdr:cNvPr id="1390" name="TextBox 1389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391" name="TextBox 1390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392" name="TextBox 1391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1443</xdr:rowOff>
    </xdr:from>
    <xdr:ext cx="184731" cy="264560"/>
    <xdr:sp macro="" textlink="">
      <xdr:nvSpPr>
        <xdr:cNvPr id="1393" name="TextBox 1392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394" name="TextBox 1393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395" name="TextBox 1394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1443</xdr:rowOff>
    </xdr:from>
    <xdr:ext cx="184731" cy="264560"/>
    <xdr:sp macro="" textlink="">
      <xdr:nvSpPr>
        <xdr:cNvPr id="1396" name="TextBox 1395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397" name="TextBox 1396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398" name="TextBox 1397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1443</xdr:rowOff>
    </xdr:from>
    <xdr:ext cx="184731" cy="264560"/>
    <xdr:sp macro="" textlink="">
      <xdr:nvSpPr>
        <xdr:cNvPr id="1399" name="TextBox 1398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400" name="TextBox 1399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401" name="TextBox 1400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1443</xdr:rowOff>
    </xdr:from>
    <xdr:ext cx="184731" cy="264560"/>
    <xdr:sp macro="" textlink="">
      <xdr:nvSpPr>
        <xdr:cNvPr id="1402" name="TextBox 1401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403" name="TextBox 1402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404" name="TextBox 1403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1443</xdr:rowOff>
    </xdr:from>
    <xdr:ext cx="184731" cy="264560"/>
    <xdr:sp macro="" textlink="">
      <xdr:nvSpPr>
        <xdr:cNvPr id="1405" name="TextBox 1404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406" name="TextBox 1405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407" name="TextBox 1406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1443</xdr:rowOff>
    </xdr:from>
    <xdr:ext cx="184731" cy="264560"/>
    <xdr:sp macro="" textlink="">
      <xdr:nvSpPr>
        <xdr:cNvPr id="1408" name="TextBox 1407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409" name="TextBox 1408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410" name="TextBox 1409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1443</xdr:rowOff>
    </xdr:from>
    <xdr:ext cx="184731" cy="264560"/>
    <xdr:sp macro="" textlink="">
      <xdr:nvSpPr>
        <xdr:cNvPr id="1411" name="TextBox 1410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412" name="TextBox 1411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413" name="TextBox 1412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1443</xdr:rowOff>
    </xdr:from>
    <xdr:ext cx="184731" cy="264560"/>
    <xdr:sp macro="" textlink="">
      <xdr:nvSpPr>
        <xdr:cNvPr id="1414" name="TextBox 1413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415" name="TextBox 1414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416" name="TextBox 1415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1443</xdr:rowOff>
    </xdr:from>
    <xdr:ext cx="184731" cy="264560"/>
    <xdr:sp macro="" textlink="">
      <xdr:nvSpPr>
        <xdr:cNvPr id="1417" name="TextBox 1416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418" name="TextBox 1417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419" name="TextBox 1418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1443</xdr:rowOff>
    </xdr:from>
    <xdr:ext cx="184731" cy="264560"/>
    <xdr:sp macro="" textlink="">
      <xdr:nvSpPr>
        <xdr:cNvPr id="1420" name="TextBox 1419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421" name="TextBox 1420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422" name="TextBox 1421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1443</xdr:rowOff>
    </xdr:from>
    <xdr:ext cx="184731" cy="264560"/>
    <xdr:sp macro="" textlink="">
      <xdr:nvSpPr>
        <xdr:cNvPr id="1423" name="TextBox 1422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424" name="TextBox 1423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425" name="TextBox 1424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1443</xdr:rowOff>
    </xdr:from>
    <xdr:ext cx="184731" cy="264560"/>
    <xdr:sp macro="" textlink="">
      <xdr:nvSpPr>
        <xdr:cNvPr id="1426" name="TextBox 1425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427" name="TextBox 1426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428" name="TextBox 1427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1443</xdr:rowOff>
    </xdr:from>
    <xdr:ext cx="184731" cy="264560"/>
    <xdr:sp macro="" textlink="">
      <xdr:nvSpPr>
        <xdr:cNvPr id="1429" name="TextBox 1428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430" name="TextBox 1429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0</xdr:rowOff>
    </xdr:from>
    <xdr:ext cx="184731" cy="264560"/>
    <xdr:sp macro="" textlink="">
      <xdr:nvSpPr>
        <xdr:cNvPr id="1431" name="TextBox 1430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733</xdr:row>
      <xdr:rowOff>1443</xdr:rowOff>
    </xdr:from>
    <xdr:ext cx="184731" cy="264560"/>
    <xdr:sp macro="" textlink="">
      <xdr:nvSpPr>
        <xdr:cNvPr id="1432" name="TextBox 1431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433" name="TextBox 1432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434" name="TextBox 1433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1443</xdr:rowOff>
    </xdr:from>
    <xdr:ext cx="184731" cy="264560"/>
    <xdr:sp macro="" textlink="">
      <xdr:nvSpPr>
        <xdr:cNvPr id="1435" name="TextBox 1434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436" name="TextBox 1435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437" name="TextBox 1436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1443</xdr:rowOff>
    </xdr:from>
    <xdr:ext cx="184731" cy="264560"/>
    <xdr:sp macro="" textlink="">
      <xdr:nvSpPr>
        <xdr:cNvPr id="1438" name="TextBox 1437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439" name="TextBox 1438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440" name="TextBox 1439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1443</xdr:rowOff>
    </xdr:from>
    <xdr:ext cx="184731" cy="264560"/>
    <xdr:sp macro="" textlink="">
      <xdr:nvSpPr>
        <xdr:cNvPr id="1441" name="TextBox 1440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442" name="TextBox 1441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443" name="TextBox 1442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1443</xdr:rowOff>
    </xdr:from>
    <xdr:ext cx="184731" cy="264560"/>
    <xdr:sp macro="" textlink="">
      <xdr:nvSpPr>
        <xdr:cNvPr id="1444" name="TextBox 1443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445" name="TextBox 1444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446" name="TextBox 1445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1443</xdr:rowOff>
    </xdr:from>
    <xdr:ext cx="184731" cy="264560"/>
    <xdr:sp macro="" textlink="">
      <xdr:nvSpPr>
        <xdr:cNvPr id="1447" name="TextBox 1446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448" name="TextBox 1447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449" name="TextBox 1448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1443</xdr:rowOff>
    </xdr:from>
    <xdr:ext cx="184731" cy="264560"/>
    <xdr:sp macro="" textlink="">
      <xdr:nvSpPr>
        <xdr:cNvPr id="1450" name="TextBox 1449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451" name="TextBox 1450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452" name="TextBox 1451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1443</xdr:rowOff>
    </xdr:from>
    <xdr:ext cx="184731" cy="264560"/>
    <xdr:sp macro="" textlink="">
      <xdr:nvSpPr>
        <xdr:cNvPr id="1453" name="TextBox 1452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454" name="TextBox 1453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455" name="TextBox 1454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1443</xdr:rowOff>
    </xdr:from>
    <xdr:ext cx="184731" cy="264560"/>
    <xdr:sp macro="" textlink="">
      <xdr:nvSpPr>
        <xdr:cNvPr id="1456" name="TextBox 1455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457" name="TextBox 1456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0</xdr:rowOff>
    </xdr:from>
    <xdr:ext cx="184731" cy="264560"/>
    <xdr:sp macro="" textlink="">
      <xdr:nvSpPr>
        <xdr:cNvPr id="1458" name="TextBox 1457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733</xdr:row>
      <xdr:rowOff>1443</xdr:rowOff>
    </xdr:from>
    <xdr:ext cx="184731" cy="264560"/>
    <xdr:sp macro="" textlink="">
      <xdr:nvSpPr>
        <xdr:cNvPr id="1459" name="TextBox 1458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460" name="TextBox 1459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461" name="TextBox 1460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1443</xdr:rowOff>
    </xdr:from>
    <xdr:ext cx="184731" cy="264560"/>
    <xdr:sp macro="" textlink="">
      <xdr:nvSpPr>
        <xdr:cNvPr id="1462" name="TextBox 1461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463" name="TextBox 1462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464" name="TextBox 1463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1443</xdr:rowOff>
    </xdr:from>
    <xdr:ext cx="184731" cy="264560"/>
    <xdr:sp macro="" textlink="">
      <xdr:nvSpPr>
        <xdr:cNvPr id="1465" name="TextBox 1464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466" name="TextBox 1465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467" name="TextBox 1466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1443</xdr:rowOff>
    </xdr:from>
    <xdr:ext cx="184731" cy="264560"/>
    <xdr:sp macro="" textlink="">
      <xdr:nvSpPr>
        <xdr:cNvPr id="1468" name="TextBox 1467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469" name="TextBox 1468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470" name="TextBox 1469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1443</xdr:rowOff>
    </xdr:from>
    <xdr:ext cx="184731" cy="264560"/>
    <xdr:sp macro="" textlink="">
      <xdr:nvSpPr>
        <xdr:cNvPr id="1471" name="TextBox 1470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472" name="TextBox 1471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473" name="TextBox 1472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1443</xdr:rowOff>
    </xdr:from>
    <xdr:ext cx="184731" cy="264560"/>
    <xdr:sp macro="" textlink="">
      <xdr:nvSpPr>
        <xdr:cNvPr id="1474" name="TextBox 1473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475" name="TextBox 1474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476" name="TextBox 1475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1443</xdr:rowOff>
    </xdr:from>
    <xdr:ext cx="184731" cy="264560"/>
    <xdr:sp macro="" textlink="">
      <xdr:nvSpPr>
        <xdr:cNvPr id="1477" name="TextBox 1476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478" name="TextBox 1477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479" name="TextBox 1478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1443</xdr:rowOff>
    </xdr:from>
    <xdr:ext cx="184731" cy="264560"/>
    <xdr:sp macro="" textlink="">
      <xdr:nvSpPr>
        <xdr:cNvPr id="1480" name="TextBox 1479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481" name="TextBox 1480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482" name="TextBox 1481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1443</xdr:rowOff>
    </xdr:from>
    <xdr:ext cx="184731" cy="264560"/>
    <xdr:sp macro="" textlink="">
      <xdr:nvSpPr>
        <xdr:cNvPr id="1483" name="TextBox 1482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484" name="TextBox 1483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0</xdr:rowOff>
    </xdr:from>
    <xdr:ext cx="184731" cy="264560"/>
    <xdr:sp macro="" textlink="">
      <xdr:nvSpPr>
        <xdr:cNvPr id="1485" name="TextBox 1484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733</xdr:row>
      <xdr:rowOff>1443</xdr:rowOff>
    </xdr:from>
    <xdr:ext cx="184731" cy="264560"/>
    <xdr:sp macro="" textlink="">
      <xdr:nvSpPr>
        <xdr:cNvPr id="1486" name="TextBox 1485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487" name="TextBox 1486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488" name="TextBox 1487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1443</xdr:rowOff>
    </xdr:from>
    <xdr:ext cx="184731" cy="264560"/>
    <xdr:sp macro="" textlink="">
      <xdr:nvSpPr>
        <xdr:cNvPr id="1489" name="TextBox 1488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490" name="TextBox 1489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491" name="TextBox 1490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1443</xdr:rowOff>
    </xdr:from>
    <xdr:ext cx="184731" cy="264560"/>
    <xdr:sp macro="" textlink="">
      <xdr:nvSpPr>
        <xdr:cNvPr id="1492" name="TextBox 1491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493" name="TextBox 1492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494" name="TextBox 1493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1443</xdr:rowOff>
    </xdr:from>
    <xdr:ext cx="184731" cy="264560"/>
    <xdr:sp macro="" textlink="">
      <xdr:nvSpPr>
        <xdr:cNvPr id="1495" name="TextBox 1494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496" name="TextBox 1495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497" name="TextBox 1496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1443</xdr:rowOff>
    </xdr:from>
    <xdr:ext cx="184731" cy="264560"/>
    <xdr:sp macro="" textlink="">
      <xdr:nvSpPr>
        <xdr:cNvPr id="1498" name="TextBox 1497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499" name="TextBox 1498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500" name="TextBox 1499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1443</xdr:rowOff>
    </xdr:from>
    <xdr:ext cx="184731" cy="264560"/>
    <xdr:sp macro="" textlink="">
      <xdr:nvSpPr>
        <xdr:cNvPr id="1501" name="TextBox 1500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502" name="TextBox 1501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503" name="TextBox 1502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1443</xdr:rowOff>
    </xdr:from>
    <xdr:ext cx="184731" cy="264560"/>
    <xdr:sp macro="" textlink="">
      <xdr:nvSpPr>
        <xdr:cNvPr id="1504" name="TextBox 1503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505" name="TextBox 1504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506" name="TextBox 1505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1443</xdr:rowOff>
    </xdr:from>
    <xdr:ext cx="184731" cy="264560"/>
    <xdr:sp macro="" textlink="">
      <xdr:nvSpPr>
        <xdr:cNvPr id="1507" name="TextBox 1506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508" name="TextBox 1507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509" name="TextBox 1508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1443</xdr:rowOff>
    </xdr:from>
    <xdr:ext cx="184731" cy="264560"/>
    <xdr:sp macro="" textlink="">
      <xdr:nvSpPr>
        <xdr:cNvPr id="1510" name="TextBox 1509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511" name="TextBox 1510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0</xdr:rowOff>
    </xdr:from>
    <xdr:ext cx="184731" cy="264560"/>
    <xdr:sp macro="" textlink="">
      <xdr:nvSpPr>
        <xdr:cNvPr id="1512" name="TextBox 1511"/>
        <xdr:cNvSpPr txBox="1"/>
      </xdr:nvSpPr>
      <xdr:spPr>
        <a:xfrm>
          <a:off x="15586075" y="2083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733</xdr:row>
      <xdr:rowOff>1443</xdr:rowOff>
    </xdr:from>
    <xdr:ext cx="184731" cy="264560"/>
    <xdr:sp macro="" textlink="">
      <xdr:nvSpPr>
        <xdr:cNvPr id="1513" name="TextBox 1512"/>
        <xdr:cNvSpPr txBox="1"/>
      </xdr:nvSpPr>
      <xdr:spPr>
        <a:xfrm>
          <a:off x="15586075" y="208319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337</xdr:row>
      <xdr:rowOff>0</xdr:rowOff>
    </xdr:from>
    <xdr:ext cx="184731" cy="264560"/>
    <xdr:sp macro="" textlink="">
      <xdr:nvSpPr>
        <xdr:cNvPr id="1514" name="TextBox 1513"/>
        <xdr:cNvSpPr txBox="1"/>
      </xdr:nvSpPr>
      <xdr:spPr>
        <a:xfrm>
          <a:off x="15586075" y="5801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337</xdr:row>
      <xdr:rowOff>0</xdr:rowOff>
    </xdr:from>
    <xdr:ext cx="184731" cy="264560"/>
    <xdr:sp macro="" textlink="">
      <xdr:nvSpPr>
        <xdr:cNvPr id="1515" name="TextBox 1514"/>
        <xdr:cNvSpPr txBox="1"/>
      </xdr:nvSpPr>
      <xdr:spPr>
        <a:xfrm>
          <a:off x="15586075" y="5801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337</xdr:row>
      <xdr:rowOff>0</xdr:rowOff>
    </xdr:from>
    <xdr:ext cx="184731" cy="264560"/>
    <xdr:sp macro="" textlink="">
      <xdr:nvSpPr>
        <xdr:cNvPr id="1516" name="TextBox 1515"/>
        <xdr:cNvSpPr txBox="1"/>
      </xdr:nvSpPr>
      <xdr:spPr>
        <a:xfrm>
          <a:off x="15586075" y="5801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337</xdr:row>
      <xdr:rowOff>0</xdr:rowOff>
    </xdr:from>
    <xdr:ext cx="184731" cy="264560"/>
    <xdr:sp macro="" textlink="">
      <xdr:nvSpPr>
        <xdr:cNvPr id="1517" name="TextBox 1516"/>
        <xdr:cNvSpPr txBox="1"/>
      </xdr:nvSpPr>
      <xdr:spPr>
        <a:xfrm>
          <a:off x="16468725" y="5801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337</xdr:row>
      <xdr:rowOff>0</xdr:rowOff>
    </xdr:from>
    <xdr:ext cx="184731" cy="264560"/>
    <xdr:sp macro="" textlink="">
      <xdr:nvSpPr>
        <xdr:cNvPr id="1518" name="TextBox 1517"/>
        <xdr:cNvSpPr txBox="1"/>
      </xdr:nvSpPr>
      <xdr:spPr>
        <a:xfrm>
          <a:off x="16468725" y="5801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337</xdr:row>
      <xdr:rowOff>0</xdr:rowOff>
    </xdr:from>
    <xdr:ext cx="184731" cy="264560"/>
    <xdr:sp macro="" textlink="">
      <xdr:nvSpPr>
        <xdr:cNvPr id="1519" name="TextBox 1518"/>
        <xdr:cNvSpPr txBox="1"/>
      </xdr:nvSpPr>
      <xdr:spPr>
        <a:xfrm>
          <a:off x="16468725" y="5801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337</xdr:row>
      <xdr:rowOff>0</xdr:rowOff>
    </xdr:from>
    <xdr:ext cx="184731" cy="264560"/>
    <xdr:sp macro="" textlink="">
      <xdr:nvSpPr>
        <xdr:cNvPr id="1520" name="TextBox 1519"/>
        <xdr:cNvSpPr txBox="1"/>
      </xdr:nvSpPr>
      <xdr:spPr>
        <a:xfrm>
          <a:off x="17325975" y="5801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337</xdr:row>
      <xdr:rowOff>0</xdr:rowOff>
    </xdr:from>
    <xdr:ext cx="184731" cy="264560"/>
    <xdr:sp macro="" textlink="">
      <xdr:nvSpPr>
        <xdr:cNvPr id="1521" name="TextBox 1520"/>
        <xdr:cNvSpPr txBox="1"/>
      </xdr:nvSpPr>
      <xdr:spPr>
        <a:xfrm>
          <a:off x="17325975" y="5801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337</xdr:row>
      <xdr:rowOff>0</xdr:rowOff>
    </xdr:from>
    <xdr:ext cx="184731" cy="264560"/>
    <xdr:sp macro="" textlink="">
      <xdr:nvSpPr>
        <xdr:cNvPr id="1522" name="TextBox 1521"/>
        <xdr:cNvSpPr txBox="1"/>
      </xdr:nvSpPr>
      <xdr:spPr>
        <a:xfrm>
          <a:off x="17325975" y="5801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337</xdr:row>
      <xdr:rowOff>0</xdr:rowOff>
    </xdr:from>
    <xdr:ext cx="184731" cy="264560"/>
    <xdr:sp macro="" textlink="">
      <xdr:nvSpPr>
        <xdr:cNvPr id="1523" name="TextBox 1522"/>
        <xdr:cNvSpPr txBox="1"/>
      </xdr:nvSpPr>
      <xdr:spPr>
        <a:xfrm>
          <a:off x="18218150" y="5801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337</xdr:row>
      <xdr:rowOff>0</xdr:rowOff>
    </xdr:from>
    <xdr:ext cx="184731" cy="264560"/>
    <xdr:sp macro="" textlink="">
      <xdr:nvSpPr>
        <xdr:cNvPr id="1524" name="TextBox 1523"/>
        <xdr:cNvSpPr txBox="1"/>
      </xdr:nvSpPr>
      <xdr:spPr>
        <a:xfrm>
          <a:off x="18218150" y="5801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337</xdr:row>
      <xdr:rowOff>0</xdr:rowOff>
    </xdr:from>
    <xdr:ext cx="184731" cy="264560"/>
    <xdr:sp macro="" textlink="">
      <xdr:nvSpPr>
        <xdr:cNvPr id="1525" name="TextBox 1524"/>
        <xdr:cNvSpPr txBox="1"/>
      </xdr:nvSpPr>
      <xdr:spPr>
        <a:xfrm>
          <a:off x="18218150" y="5801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337</xdr:row>
      <xdr:rowOff>0</xdr:rowOff>
    </xdr:from>
    <xdr:ext cx="184731" cy="264560"/>
    <xdr:sp macro="" textlink="">
      <xdr:nvSpPr>
        <xdr:cNvPr id="1526" name="TextBox 1525"/>
        <xdr:cNvSpPr txBox="1"/>
      </xdr:nvSpPr>
      <xdr:spPr>
        <a:xfrm>
          <a:off x="19173825" y="5801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337</xdr:row>
      <xdr:rowOff>0</xdr:rowOff>
    </xdr:from>
    <xdr:ext cx="184731" cy="264560"/>
    <xdr:sp macro="" textlink="">
      <xdr:nvSpPr>
        <xdr:cNvPr id="1527" name="TextBox 1526"/>
        <xdr:cNvSpPr txBox="1"/>
      </xdr:nvSpPr>
      <xdr:spPr>
        <a:xfrm>
          <a:off x="19173825" y="5801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337</xdr:row>
      <xdr:rowOff>0</xdr:rowOff>
    </xdr:from>
    <xdr:ext cx="184731" cy="264560"/>
    <xdr:sp macro="" textlink="">
      <xdr:nvSpPr>
        <xdr:cNvPr id="1528" name="TextBox 1527"/>
        <xdr:cNvSpPr txBox="1"/>
      </xdr:nvSpPr>
      <xdr:spPr>
        <a:xfrm>
          <a:off x="19173825" y="5801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112</xdr:row>
      <xdr:rowOff>0</xdr:rowOff>
    </xdr:from>
    <xdr:ext cx="184731" cy="264560"/>
    <xdr:sp macro="" textlink="">
      <xdr:nvSpPr>
        <xdr:cNvPr id="1529" name="TextBox 1528"/>
        <xdr:cNvSpPr txBox="1"/>
      </xdr:nvSpPr>
      <xdr:spPr>
        <a:xfrm>
          <a:off x="9642475" y="12500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112</xdr:row>
      <xdr:rowOff>0</xdr:rowOff>
    </xdr:from>
    <xdr:ext cx="184731" cy="264560"/>
    <xdr:sp macro="" textlink="">
      <xdr:nvSpPr>
        <xdr:cNvPr id="1530" name="TextBox 1529"/>
        <xdr:cNvSpPr txBox="1"/>
      </xdr:nvSpPr>
      <xdr:spPr>
        <a:xfrm>
          <a:off x="9642475" y="12500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112</xdr:row>
      <xdr:rowOff>0</xdr:rowOff>
    </xdr:from>
    <xdr:ext cx="184731" cy="264560"/>
    <xdr:sp macro="" textlink="">
      <xdr:nvSpPr>
        <xdr:cNvPr id="1531" name="TextBox 1530"/>
        <xdr:cNvSpPr txBox="1"/>
      </xdr:nvSpPr>
      <xdr:spPr>
        <a:xfrm>
          <a:off x="9642475" y="12500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1349375</xdr:colOff>
      <xdr:row>112</xdr:row>
      <xdr:rowOff>0</xdr:rowOff>
    </xdr:from>
    <xdr:ext cx="184731" cy="264560"/>
    <xdr:sp macro="" textlink="">
      <xdr:nvSpPr>
        <xdr:cNvPr id="1532" name="TextBox 1531"/>
        <xdr:cNvSpPr txBox="1"/>
      </xdr:nvSpPr>
      <xdr:spPr>
        <a:xfrm>
          <a:off x="15586075" y="1059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1349375</xdr:colOff>
      <xdr:row>112</xdr:row>
      <xdr:rowOff>0</xdr:rowOff>
    </xdr:from>
    <xdr:ext cx="184731" cy="264560"/>
    <xdr:sp macro="" textlink="">
      <xdr:nvSpPr>
        <xdr:cNvPr id="1533" name="TextBox 1532"/>
        <xdr:cNvSpPr txBox="1"/>
      </xdr:nvSpPr>
      <xdr:spPr>
        <a:xfrm>
          <a:off x="15586075" y="1059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1349375</xdr:colOff>
      <xdr:row>112</xdr:row>
      <xdr:rowOff>0</xdr:rowOff>
    </xdr:from>
    <xdr:ext cx="184731" cy="264560"/>
    <xdr:sp macro="" textlink="">
      <xdr:nvSpPr>
        <xdr:cNvPr id="1534" name="TextBox 1533"/>
        <xdr:cNvSpPr txBox="1"/>
      </xdr:nvSpPr>
      <xdr:spPr>
        <a:xfrm>
          <a:off x="15586075" y="1059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112</xdr:row>
      <xdr:rowOff>0</xdr:rowOff>
    </xdr:from>
    <xdr:ext cx="184731" cy="264560"/>
    <xdr:sp macro="" textlink="">
      <xdr:nvSpPr>
        <xdr:cNvPr id="1535" name="TextBox 1534"/>
        <xdr:cNvSpPr txBox="1"/>
      </xdr:nvSpPr>
      <xdr:spPr>
        <a:xfrm>
          <a:off x="15586075" y="1059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112</xdr:row>
      <xdr:rowOff>0</xdr:rowOff>
    </xdr:from>
    <xdr:ext cx="184731" cy="264560"/>
    <xdr:sp macro="" textlink="">
      <xdr:nvSpPr>
        <xdr:cNvPr id="1536" name="TextBox 1535"/>
        <xdr:cNvSpPr txBox="1"/>
      </xdr:nvSpPr>
      <xdr:spPr>
        <a:xfrm>
          <a:off x="15586075" y="1059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112</xdr:row>
      <xdr:rowOff>0</xdr:rowOff>
    </xdr:from>
    <xdr:ext cx="184731" cy="264560"/>
    <xdr:sp macro="" textlink="">
      <xdr:nvSpPr>
        <xdr:cNvPr id="1537" name="TextBox 1536"/>
        <xdr:cNvSpPr txBox="1"/>
      </xdr:nvSpPr>
      <xdr:spPr>
        <a:xfrm>
          <a:off x="15586075" y="1059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112</xdr:row>
      <xdr:rowOff>0</xdr:rowOff>
    </xdr:from>
    <xdr:ext cx="184731" cy="264560"/>
    <xdr:sp macro="" textlink="">
      <xdr:nvSpPr>
        <xdr:cNvPr id="1538" name="TextBox 1537"/>
        <xdr:cNvSpPr txBox="1"/>
      </xdr:nvSpPr>
      <xdr:spPr>
        <a:xfrm>
          <a:off x="15586075" y="1059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112</xdr:row>
      <xdr:rowOff>0</xdr:rowOff>
    </xdr:from>
    <xdr:ext cx="184731" cy="264560"/>
    <xdr:sp macro="" textlink="">
      <xdr:nvSpPr>
        <xdr:cNvPr id="1539" name="TextBox 1538"/>
        <xdr:cNvSpPr txBox="1"/>
      </xdr:nvSpPr>
      <xdr:spPr>
        <a:xfrm>
          <a:off x="15586075" y="1059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112</xdr:row>
      <xdr:rowOff>0</xdr:rowOff>
    </xdr:from>
    <xdr:ext cx="184731" cy="264560"/>
    <xdr:sp macro="" textlink="">
      <xdr:nvSpPr>
        <xdr:cNvPr id="1540" name="TextBox 1539"/>
        <xdr:cNvSpPr txBox="1"/>
      </xdr:nvSpPr>
      <xdr:spPr>
        <a:xfrm>
          <a:off x="15586075" y="1059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112</xdr:row>
      <xdr:rowOff>0</xdr:rowOff>
    </xdr:from>
    <xdr:ext cx="184731" cy="264560"/>
    <xdr:sp macro="" textlink="">
      <xdr:nvSpPr>
        <xdr:cNvPr id="1541" name="TextBox 1540"/>
        <xdr:cNvSpPr txBox="1"/>
      </xdr:nvSpPr>
      <xdr:spPr>
        <a:xfrm>
          <a:off x="13046075" y="1059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112</xdr:row>
      <xdr:rowOff>0</xdr:rowOff>
    </xdr:from>
    <xdr:ext cx="184731" cy="264560"/>
    <xdr:sp macro="" textlink="">
      <xdr:nvSpPr>
        <xdr:cNvPr id="1542" name="TextBox 1541"/>
        <xdr:cNvSpPr txBox="1"/>
      </xdr:nvSpPr>
      <xdr:spPr>
        <a:xfrm>
          <a:off x="13046075" y="1059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112</xdr:row>
      <xdr:rowOff>0</xdr:rowOff>
    </xdr:from>
    <xdr:ext cx="184731" cy="264560"/>
    <xdr:sp macro="" textlink="">
      <xdr:nvSpPr>
        <xdr:cNvPr id="1543" name="TextBox 1542"/>
        <xdr:cNvSpPr txBox="1"/>
      </xdr:nvSpPr>
      <xdr:spPr>
        <a:xfrm>
          <a:off x="13046075" y="1059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112</xdr:row>
      <xdr:rowOff>0</xdr:rowOff>
    </xdr:from>
    <xdr:ext cx="184731" cy="264560"/>
    <xdr:sp macro="" textlink="">
      <xdr:nvSpPr>
        <xdr:cNvPr id="1544" name="TextBox 1543"/>
        <xdr:cNvSpPr txBox="1"/>
      </xdr:nvSpPr>
      <xdr:spPr>
        <a:xfrm>
          <a:off x="14233525" y="1059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112</xdr:row>
      <xdr:rowOff>0</xdr:rowOff>
    </xdr:from>
    <xdr:ext cx="184731" cy="264560"/>
    <xdr:sp macro="" textlink="">
      <xdr:nvSpPr>
        <xdr:cNvPr id="1545" name="TextBox 1544"/>
        <xdr:cNvSpPr txBox="1"/>
      </xdr:nvSpPr>
      <xdr:spPr>
        <a:xfrm>
          <a:off x="14233525" y="1059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112</xdr:row>
      <xdr:rowOff>0</xdr:rowOff>
    </xdr:from>
    <xdr:ext cx="184731" cy="264560"/>
    <xdr:sp macro="" textlink="">
      <xdr:nvSpPr>
        <xdr:cNvPr id="1546" name="TextBox 1545"/>
        <xdr:cNvSpPr txBox="1"/>
      </xdr:nvSpPr>
      <xdr:spPr>
        <a:xfrm>
          <a:off x="14233525" y="1059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423</xdr:row>
      <xdr:rowOff>0</xdr:rowOff>
    </xdr:from>
    <xdr:ext cx="184731" cy="264560"/>
    <xdr:sp macro="" textlink="">
      <xdr:nvSpPr>
        <xdr:cNvPr id="1547" name="TextBox 1546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423</xdr:row>
      <xdr:rowOff>0</xdr:rowOff>
    </xdr:from>
    <xdr:ext cx="184731" cy="264560"/>
    <xdr:sp macro="" textlink="">
      <xdr:nvSpPr>
        <xdr:cNvPr id="1548" name="TextBox 1547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423</xdr:row>
      <xdr:rowOff>0</xdr:rowOff>
    </xdr:from>
    <xdr:ext cx="184731" cy="264560"/>
    <xdr:sp macro="" textlink="">
      <xdr:nvSpPr>
        <xdr:cNvPr id="1549" name="TextBox 1548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423</xdr:row>
      <xdr:rowOff>0</xdr:rowOff>
    </xdr:from>
    <xdr:ext cx="184731" cy="264560"/>
    <xdr:sp macro="" textlink="">
      <xdr:nvSpPr>
        <xdr:cNvPr id="1550" name="TextBox 1549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423</xdr:row>
      <xdr:rowOff>0</xdr:rowOff>
    </xdr:from>
    <xdr:ext cx="184731" cy="264560"/>
    <xdr:sp macro="" textlink="">
      <xdr:nvSpPr>
        <xdr:cNvPr id="1551" name="TextBox 1550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423</xdr:row>
      <xdr:rowOff>0</xdr:rowOff>
    </xdr:from>
    <xdr:ext cx="184731" cy="264560"/>
    <xdr:sp macro="" textlink="">
      <xdr:nvSpPr>
        <xdr:cNvPr id="1552" name="TextBox 1551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423</xdr:row>
      <xdr:rowOff>0</xdr:rowOff>
    </xdr:from>
    <xdr:ext cx="184731" cy="264560"/>
    <xdr:sp macro="" textlink="">
      <xdr:nvSpPr>
        <xdr:cNvPr id="1553" name="TextBox 1552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423</xdr:row>
      <xdr:rowOff>0</xdr:rowOff>
    </xdr:from>
    <xdr:ext cx="184731" cy="264560"/>
    <xdr:sp macro="" textlink="">
      <xdr:nvSpPr>
        <xdr:cNvPr id="1554" name="TextBox 1553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423</xdr:row>
      <xdr:rowOff>0</xdr:rowOff>
    </xdr:from>
    <xdr:ext cx="184731" cy="264560"/>
    <xdr:sp macro="" textlink="">
      <xdr:nvSpPr>
        <xdr:cNvPr id="1555" name="TextBox 1554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423</xdr:row>
      <xdr:rowOff>0</xdr:rowOff>
    </xdr:from>
    <xdr:ext cx="184731" cy="264560"/>
    <xdr:sp macro="" textlink="">
      <xdr:nvSpPr>
        <xdr:cNvPr id="1556" name="TextBox 1555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423</xdr:row>
      <xdr:rowOff>0</xdr:rowOff>
    </xdr:from>
    <xdr:ext cx="184731" cy="264560"/>
    <xdr:sp macro="" textlink="">
      <xdr:nvSpPr>
        <xdr:cNvPr id="1557" name="TextBox 1556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423</xdr:row>
      <xdr:rowOff>0</xdr:rowOff>
    </xdr:from>
    <xdr:ext cx="184731" cy="264560"/>
    <xdr:sp macro="" textlink="">
      <xdr:nvSpPr>
        <xdr:cNvPr id="1558" name="TextBox 1557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423</xdr:row>
      <xdr:rowOff>0</xdr:rowOff>
    </xdr:from>
    <xdr:ext cx="184731" cy="264560"/>
    <xdr:sp macro="" textlink="">
      <xdr:nvSpPr>
        <xdr:cNvPr id="1559" name="TextBox 1558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423</xdr:row>
      <xdr:rowOff>0</xdr:rowOff>
    </xdr:from>
    <xdr:ext cx="184731" cy="264560"/>
    <xdr:sp macro="" textlink="">
      <xdr:nvSpPr>
        <xdr:cNvPr id="1560" name="TextBox 1559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423</xdr:row>
      <xdr:rowOff>0</xdr:rowOff>
    </xdr:from>
    <xdr:ext cx="184731" cy="264560"/>
    <xdr:sp macro="" textlink="">
      <xdr:nvSpPr>
        <xdr:cNvPr id="1561" name="TextBox 1560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423</xdr:row>
      <xdr:rowOff>0</xdr:rowOff>
    </xdr:from>
    <xdr:ext cx="184731" cy="264560"/>
    <xdr:sp macro="" textlink="">
      <xdr:nvSpPr>
        <xdr:cNvPr id="1562" name="TextBox 1561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423</xdr:row>
      <xdr:rowOff>0</xdr:rowOff>
    </xdr:from>
    <xdr:ext cx="184731" cy="264560"/>
    <xdr:sp macro="" textlink="">
      <xdr:nvSpPr>
        <xdr:cNvPr id="1563" name="TextBox 1562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423</xdr:row>
      <xdr:rowOff>0</xdr:rowOff>
    </xdr:from>
    <xdr:ext cx="184731" cy="264560"/>
    <xdr:sp macro="" textlink="">
      <xdr:nvSpPr>
        <xdr:cNvPr id="1564" name="TextBox 1563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423</xdr:row>
      <xdr:rowOff>0</xdr:rowOff>
    </xdr:from>
    <xdr:ext cx="184731" cy="264560"/>
    <xdr:sp macro="" textlink="">
      <xdr:nvSpPr>
        <xdr:cNvPr id="1565" name="TextBox 1564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423</xdr:row>
      <xdr:rowOff>0</xdr:rowOff>
    </xdr:from>
    <xdr:ext cx="184731" cy="264560"/>
    <xdr:sp macro="" textlink="">
      <xdr:nvSpPr>
        <xdr:cNvPr id="1566" name="TextBox 1565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423</xdr:row>
      <xdr:rowOff>0</xdr:rowOff>
    </xdr:from>
    <xdr:ext cx="184731" cy="264560"/>
    <xdr:sp macro="" textlink="">
      <xdr:nvSpPr>
        <xdr:cNvPr id="1567" name="TextBox 1566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423</xdr:row>
      <xdr:rowOff>0</xdr:rowOff>
    </xdr:from>
    <xdr:ext cx="184731" cy="264560"/>
    <xdr:sp macro="" textlink="">
      <xdr:nvSpPr>
        <xdr:cNvPr id="1568" name="TextBox 1567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423</xdr:row>
      <xdr:rowOff>0</xdr:rowOff>
    </xdr:from>
    <xdr:ext cx="184731" cy="264560"/>
    <xdr:sp macro="" textlink="">
      <xdr:nvSpPr>
        <xdr:cNvPr id="1569" name="TextBox 1568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423</xdr:row>
      <xdr:rowOff>0</xdr:rowOff>
    </xdr:from>
    <xdr:ext cx="184731" cy="264560"/>
    <xdr:sp macro="" textlink="">
      <xdr:nvSpPr>
        <xdr:cNvPr id="1570" name="TextBox 1569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423</xdr:row>
      <xdr:rowOff>0</xdr:rowOff>
    </xdr:from>
    <xdr:ext cx="184731" cy="264560"/>
    <xdr:sp macro="" textlink="">
      <xdr:nvSpPr>
        <xdr:cNvPr id="1571" name="TextBox 1570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423</xdr:row>
      <xdr:rowOff>0</xdr:rowOff>
    </xdr:from>
    <xdr:ext cx="184731" cy="264560"/>
    <xdr:sp macro="" textlink="">
      <xdr:nvSpPr>
        <xdr:cNvPr id="1572" name="TextBox 1571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423</xdr:row>
      <xdr:rowOff>0</xdr:rowOff>
    </xdr:from>
    <xdr:ext cx="184731" cy="264560"/>
    <xdr:sp macro="" textlink="">
      <xdr:nvSpPr>
        <xdr:cNvPr id="1573" name="TextBox 1572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423</xdr:row>
      <xdr:rowOff>0</xdr:rowOff>
    </xdr:from>
    <xdr:ext cx="184731" cy="264560"/>
    <xdr:sp macro="" textlink="">
      <xdr:nvSpPr>
        <xdr:cNvPr id="1574" name="TextBox 1573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423</xdr:row>
      <xdr:rowOff>0</xdr:rowOff>
    </xdr:from>
    <xdr:ext cx="184731" cy="264560"/>
    <xdr:sp macro="" textlink="">
      <xdr:nvSpPr>
        <xdr:cNvPr id="1575" name="TextBox 1574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423</xdr:row>
      <xdr:rowOff>0</xdr:rowOff>
    </xdr:from>
    <xdr:ext cx="184731" cy="264560"/>
    <xdr:sp macro="" textlink="">
      <xdr:nvSpPr>
        <xdr:cNvPr id="1576" name="TextBox 1575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423</xdr:row>
      <xdr:rowOff>0</xdr:rowOff>
    </xdr:from>
    <xdr:ext cx="184731" cy="264560"/>
    <xdr:sp macro="" textlink="">
      <xdr:nvSpPr>
        <xdr:cNvPr id="1577" name="TextBox 1576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423</xdr:row>
      <xdr:rowOff>0</xdr:rowOff>
    </xdr:from>
    <xdr:ext cx="184731" cy="264560"/>
    <xdr:sp macro="" textlink="">
      <xdr:nvSpPr>
        <xdr:cNvPr id="1578" name="TextBox 1577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423</xdr:row>
      <xdr:rowOff>0</xdr:rowOff>
    </xdr:from>
    <xdr:ext cx="184731" cy="264560"/>
    <xdr:sp macro="" textlink="">
      <xdr:nvSpPr>
        <xdr:cNvPr id="1579" name="TextBox 1578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423</xdr:row>
      <xdr:rowOff>0</xdr:rowOff>
    </xdr:from>
    <xdr:ext cx="184731" cy="264560"/>
    <xdr:sp macro="" textlink="">
      <xdr:nvSpPr>
        <xdr:cNvPr id="1580" name="TextBox 1579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423</xdr:row>
      <xdr:rowOff>0</xdr:rowOff>
    </xdr:from>
    <xdr:ext cx="184731" cy="264560"/>
    <xdr:sp macro="" textlink="">
      <xdr:nvSpPr>
        <xdr:cNvPr id="1581" name="TextBox 1580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423</xdr:row>
      <xdr:rowOff>0</xdr:rowOff>
    </xdr:from>
    <xdr:ext cx="184731" cy="264560"/>
    <xdr:sp macro="" textlink="">
      <xdr:nvSpPr>
        <xdr:cNvPr id="1582" name="TextBox 1581"/>
        <xdr:cNvSpPr txBox="1"/>
      </xdr:nvSpPr>
      <xdr:spPr>
        <a:xfrm>
          <a:off x="9642475" y="1327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382</xdr:row>
      <xdr:rowOff>0</xdr:rowOff>
    </xdr:from>
    <xdr:ext cx="184731" cy="264560"/>
    <xdr:sp macro="" textlink="">
      <xdr:nvSpPr>
        <xdr:cNvPr id="1583" name="TextBox 1582"/>
        <xdr:cNvSpPr txBox="1"/>
      </xdr:nvSpPr>
      <xdr:spPr>
        <a:xfrm>
          <a:off x="15586075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382</xdr:row>
      <xdr:rowOff>0</xdr:rowOff>
    </xdr:from>
    <xdr:ext cx="184731" cy="264560"/>
    <xdr:sp macro="" textlink="">
      <xdr:nvSpPr>
        <xdr:cNvPr id="1584" name="TextBox 1583"/>
        <xdr:cNvSpPr txBox="1"/>
      </xdr:nvSpPr>
      <xdr:spPr>
        <a:xfrm>
          <a:off x="15586075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382</xdr:row>
      <xdr:rowOff>0</xdr:rowOff>
    </xdr:from>
    <xdr:ext cx="184731" cy="264560"/>
    <xdr:sp macro="" textlink="">
      <xdr:nvSpPr>
        <xdr:cNvPr id="1585" name="TextBox 1584"/>
        <xdr:cNvSpPr txBox="1"/>
      </xdr:nvSpPr>
      <xdr:spPr>
        <a:xfrm>
          <a:off x="15586075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382</xdr:row>
      <xdr:rowOff>0</xdr:rowOff>
    </xdr:from>
    <xdr:ext cx="184731" cy="264560"/>
    <xdr:sp macro="" textlink="">
      <xdr:nvSpPr>
        <xdr:cNvPr id="1586" name="TextBox 1585"/>
        <xdr:cNvSpPr txBox="1"/>
      </xdr:nvSpPr>
      <xdr:spPr>
        <a:xfrm>
          <a:off x="15586075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382</xdr:row>
      <xdr:rowOff>0</xdr:rowOff>
    </xdr:from>
    <xdr:ext cx="184731" cy="264560"/>
    <xdr:sp macro="" textlink="">
      <xdr:nvSpPr>
        <xdr:cNvPr id="1587" name="TextBox 1586"/>
        <xdr:cNvSpPr txBox="1"/>
      </xdr:nvSpPr>
      <xdr:spPr>
        <a:xfrm>
          <a:off x="15586075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382</xdr:row>
      <xdr:rowOff>0</xdr:rowOff>
    </xdr:from>
    <xdr:ext cx="184731" cy="264560"/>
    <xdr:sp macro="" textlink="">
      <xdr:nvSpPr>
        <xdr:cNvPr id="1588" name="TextBox 1587"/>
        <xdr:cNvSpPr txBox="1"/>
      </xdr:nvSpPr>
      <xdr:spPr>
        <a:xfrm>
          <a:off x="15586075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382</xdr:row>
      <xdr:rowOff>0</xdr:rowOff>
    </xdr:from>
    <xdr:ext cx="184731" cy="264560"/>
    <xdr:sp macro="" textlink="">
      <xdr:nvSpPr>
        <xdr:cNvPr id="1589" name="TextBox 1588"/>
        <xdr:cNvSpPr txBox="1"/>
      </xdr:nvSpPr>
      <xdr:spPr>
        <a:xfrm>
          <a:off x="16468725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382</xdr:row>
      <xdr:rowOff>0</xdr:rowOff>
    </xdr:from>
    <xdr:ext cx="184731" cy="264560"/>
    <xdr:sp macro="" textlink="">
      <xdr:nvSpPr>
        <xdr:cNvPr id="1590" name="TextBox 1589"/>
        <xdr:cNvSpPr txBox="1"/>
      </xdr:nvSpPr>
      <xdr:spPr>
        <a:xfrm>
          <a:off x="16468725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382</xdr:row>
      <xdr:rowOff>0</xdr:rowOff>
    </xdr:from>
    <xdr:ext cx="184731" cy="264560"/>
    <xdr:sp macro="" textlink="">
      <xdr:nvSpPr>
        <xdr:cNvPr id="1591" name="TextBox 1590"/>
        <xdr:cNvSpPr txBox="1"/>
      </xdr:nvSpPr>
      <xdr:spPr>
        <a:xfrm>
          <a:off x="16468725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382</xdr:row>
      <xdr:rowOff>0</xdr:rowOff>
    </xdr:from>
    <xdr:ext cx="184731" cy="264560"/>
    <xdr:sp macro="" textlink="">
      <xdr:nvSpPr>
        <xdr:cNvPr id="1592" name="TextBox 1591"/>
        <xdr:cNvSpPr txBox="1"/>
      </xdr:nvSpPr>
      <xdr:spPr>
        <a:xfrm>
          <a:off x="17325975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382</xdr:row>
      <xdr:rowOff>0</xdr:rowOff>
    </xdr:from>
    <xdr:ext cx="184731" cy="264560"/>
    <xdr:sp macro="" textlink="">
      <xdr:nvSpPr>
        <xdr:cNvPr id="1593" name="TextBox 1592"/>
        <xdr:cNvSpPr txBox="1"/>
      </xdr:nvSpPr>
      <xdr:spPr>
        <a:xfrm>
          <a:off x="17325975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382</xdr:row>
      <xdr:rowOff>0</xdr:rowOff>
    </xdr:from>
    <xdr:ext cx="184731" cy="264560"/>
    <xdr:sp macro="" textlink="">
      <xdr:nvSpPr>
        <xdr:cNvPr id="1594" name="TextBox 1593"/>
        <xdr:cNvSpPr txBox="1"/>
      </xdr:nvSpPr>
      <xdr:spPr>
        <a:xfrm>
          <a:off x="17325975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382</xdr:row>
      <xdr:rowOff>0</xdr:rowOff>
    </xdr:from>
    <xdr:ext cx="184731" cy="264560"/>
    <xdr:sp macro="" textlink="">
      <xdr:nvSpPr>
        <xdr:cNvPr id="1595" name="TextBox 1594"/>
        <xdr:cNvSpPr txBox="1"/>
      </xdr:nvSpPr>
      <xdr:spPr>
        <a:xfrm>
          <a:off x="18218150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382</xdr:row>
      <xdr:rowOff>0</xdr:rowOff>
    </xdr:from>
    <xdr:ext cx="184731" cy="264560"/>
    <xdr:sp macro="" textlink="">
      <xdr:nvSpPr>
        <xdr:cNvPr id="1596" name="TextBox 1595"/>
        <xdr:cNvSpPr txBox="1"/>
      </xdr:nvSpPr>
      <xdr:spPr>
        <a:xfrm>
          <a:off x="18218150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382</xdr:row>
      <xdr:rowOff>0</xdr:rowOff>
    </xdr:from>
    <xdr:ext cx="184731" cy="264560"/>
    <xdr:sp macro="" textlink="">
      <xdr:nvSpPr>
        <xdr:cNvPr id="1597" name="TextBox 1596"/>
        <xdr:cNvSpPr txBox="1"/>
      </xdr:nvSpPr>
      <xdr:spPr>
        <a:xfrm>
          <a:off x="18218150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382</xdr:row>
      <xdr:rowOff>0</xdr:rowOff>
    </xdr:from>
    <xdr:ext cx="184731" cy="264560"/>
    <xdr:sp macro="" textlink="">
      <xdr:nvSpPr>
        <xdr:cNvPr id="1598" name="TextBox 1597"/>
        <xdr:cNvSpPr txBox="1"/>
      </xdr:nvSpPr>
      <xdr:spPr>
        <a:xfrm>
          <a:off x="19173825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382</xdr:row>
      <xdr:rowOff>0</xdr:rowOff>
    </xdr:from>
    <xdr:ext cx="184731" cy="264560"/>
    <xdr:sp macro="" textlink="">
      <xdr:nvSpPr>
        <xdr:cNvPr id="1599" name="TextBox 1598"/>
        <xdr:cNvSpPr txBox="1"/>
      </xdr:nvSpPr>
      <xdr:spPr>
        <a:xfrm>
          <a:off x="19173825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382</xdr:row>
      <xdr:rowOff>0</xdr:rowOff>
    </xdr:from>
    <xdr:ext cx="184731" cy="264560"/>
    <xdr:sp macro="" textlink="">
      <xdr:nvSpPr>
        <xdr:cNvPr id="1600" name="TextBox 1599"/>
        <xdr:cNvSpPr txBox="1"/>
      </xdr:nvSpPr>
      <xdr:spPr>
        <a:xfrm>
          <a:off x="19173825" y="11596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456</xdr:row>
      <xdr:rowOff>652896</xdr:rowOff>
    </xdr:from>
    <xdr:ext cx="184731" cy="264560"/>
    <xdr:sp macro="" textlink="">
      <xdr:nvSpPr>
        <xdr:cNvPr id="1601" name="TextBox 1600"/>
        <xdr:cNvSpPr txBox="1"/>
      </xdr:nvSpPr>
      <xdr:spPr>
        <a:xfrm>
          <a:off x="15586075" y="1476807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456</xdr:row>
      <xdr:rowOff>652896</xdr:rowOff>
    </xdr:from>
    <xdr:ext cx="184731" cy="264560"/>
    <xdr:sp macro="" textlink="">
      <xdr:nvSpPr>
        <xdr:cNvPr id="1602" name="TextBox 1601"/>
        <xdr:cNvSpPr txBox="1"/>
      </xdr:nvSpPr>
      <xdr:spPr>
        <a:xfrm>
          <a:off x="15586075" y="1476807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456</xdr:row>
      <xdr:rowOff>652896</xdr:rowOff>
    </xdr:from>
    <xdr:ext cx="184731" cy="264560"/>
    <xdr:sp macro="" textlink="">
      <xdr:nvSpPr>
        <xdr:cNvPr id="1603" name="TextBox 1602"/>
        <xdr:cNvSpPr txBox="1"/>
      </xdr:nvSpPr>
      <xdr:spPr>
        <a:xfrm>
          <a:off x="15586075" y="1476807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604" name="TextBox 1603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605" name="TextBox 1604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606" name="TextBox 1605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607" name="TextBox 1606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608" name="TextBox 1607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609" name="TextBox 1608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610" name="TextBox 1609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611" name="TextBox 1610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612" name="TextBox 1611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1613" name="TextBox 1612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1614" name="TextBox 1613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1615" name="TextBox 1614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1616" name="TextBox 1615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1617" name="TextBox 1616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1618" name="TextBox 1617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1619" name="TextBox 1618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1620" name="TextBox 1619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1621" name="TextBox 1620"/>
        <xdr:cNvSpPr txBox="1"/>
      </xdr:nvSpPr>
      <xdr:spPr>
        <a:xfrm>
          <a:off x="15586075" y="15703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280</xdr:row>
      <xdr:rowOff>1732</xdr:rowOff>
    </xdr:from>
    <xdr:ext cx="184731" cy="264560"/>
    <xdr:sp macro="" textlink="">
      <xdr:nvSpPr>
        <xdr:cNvPr id="1622" name="TextBox 1621"/>
        <xdr:cNvSpPr txBox="1"/>
      </xdr:nvSpPr>
      <xdr:spPr>
        <a:xfrm>
          <a:off x="15586075" y="879492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277</xdr:row>
      <xdr:rowOff>0</xdr:rowOff>
    </xdr:from>
    <xdr:ext cx="184731" cy="264560"/>
    <xdr:sp macro="" textlink="">
      <xdr:nvSpPr>
        <xdr:cNvPr id="1623" name="TextBox 1622"/>
        <xdr:cNvSpPr txBox="1"/>
      </xdr:nvSpPr>
      <xdr:spPr>
        <a:xfrm>
          <a:off x="15586075" y="869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280</xdr:row>
      <xdr:rowOff>1732</xdr:rowOff>
    </xdr:from>
    <xdr:ext cx="184731" cy="264560"/>
    <xdr:sp macro="" textlink="">
      <xdr:nvSpPr>
        <xdr:cNvPr id="1624" name="TextBox 1623"/>
        <xdr:cNvSpPr txBox="1"/>
      </xdr:nvSpPr>
      <xdr:spPr>
        <a:xfrm>
          <a:off x="15586075" y="879492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277</xdr:row>
      <xdr:rowOff>0</xdr:rowOff>
    </xdr:from>
    <xdr:ext cx="184731" cy="264560"/>
    <xdr:sp macro="" textlink="">
      <xdr:nvSpPr>
        <xdr:cNvPr id="1625" name="TextBox 1624"/>
        <xdr:cNvSpPr txBox="1"/>
      </xdr:nvSpPr>
      <xdr:spPr>
        <a:xfrm>
          <a:off x="15586075" y="869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280</xdr:row>
      <xdr:rowOff>1732</xdr:rowOff>
    </xdr:from>
    <xdr:ext cx="184731" cy="264560"/>
    <xdr:sp macro="" textlink="">
      <xdr:nvSpPr>
        <xdr:cNvPr id="1626" name="TextBox 1625"/>
        <xdr:cNvSpPr txBox="1"/>
      </xdr:nvSpPr>
      <xdr:spPr>
        <a:xfrm>
          <a:off x="15586075" y="879492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277</xdr:row>
      <xdr:rowOff>0</xdr:rowOff>
    </xdr:from>
    <xdr:ext cx="184731" cy="264560"/>
    <xdr:sp macro="" textlink="">
      <xdr:nvSpPr>
        <xdr:cNvPr id="1627" name="TextBox 1626"/>
        <xdr:cNvSpPr txBox="1"/>
      </xdr:nvSpPr>
      <xdr:spPr>
        <a:xfrm>
          <a:off x="15586075" y="869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277</xdr:row>
      <xdr:rowOff>0</xdr:rowOff>
    </xdr:from>
    <xdr:ext cx="184731" cy="264560"/>
    <xdr:sp macro="" textlink="">
      <xdr:nvSpPr>
        <xdr:cNvPr id="1628" name="TextBox 1627"/>
        <xdr:cNvSpPr txBox="1"/>
      </xdr:nvSpPr>
      <xdr:spPr>
        <a:xfrm>
          <a:off x="15586075" y="869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277</xdr:row>
      <xdr:rowOff>0</xdr:rowOff>
    </xdr:from>
    <xdr:ext cx="184731" cy="264560"/>
    <xdr:sp macro="" textlink="">
      <xdr:nvSpPr>
        <xdr:cNvPr id="1629" name="TextBox 1628"/>
        <xdr:cNvSpPr txBox="1"/>
      </xdr:nvSpPr>
      <xdr:spPr>
        <a:xfrm>
          <a:off x="15586075" y="869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277</xdr:row>
      <xdr:rowOff>0</xdr:rowOff>
    </xdr:from>
    <xdr:ext cx="184731" cy="264560"/>
    <xdr:sp macro="" textlink="">
      <xdr:nvSpPr>
        <xdr:cNvPr id="1630" name="TextBox 1629"/>
        <xdr:cNvSpPr txBox="1"/>
      </xdr:nvSpPr>
      <xdr:spPr>
        <a:xfrm>
          <a:off x="15586075" y="869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277</xdr:row>
      <xdr:rowOff>0</xdr:rowOff>
    </xdr:from>
    <xdr:ext cx="184731" cy="264560"/>
    <xdr:sp macro="" textlink="">
      <xdr:nvSpPr>
        <xdr:cNvPr id="1631" name="TextBox 1630"/>
        <xdr:cNvSpPr txBox="1"/>
      </xdr:nvSpPr>
      <xdr:spPr>
        <a:xfrm>
          <a:off x="15586075" y="869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277</xdr:row>
      <xdr:rowOff>0</xdr:rowOff>
    </xdr:from>
    <xdr:ext cx="184731" cy="264560"/>
    <xdr:sp macro="" textlink="">
      <xdr:nvSpPr>
        <xdr:cNvPr id="1632" name="TextBox 1631"/>
        <xdr:cNvSpPr txBox="1"/>
      </xdr:nvSpPr>
      <xdr:spPr>
        <a:xfrm>
          <a:off x="15586075" y="869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277</xdr:row>
      <xdr:rowOff>0</xdr:rowOff>
    </xdr:from>
    <xdr:ext cx="184731" cy="264560"/>
    <xdr:sp macro="" textlink="">
      <xdr:nvSpPr>
        <xdr:cNvPr id="1633" name="TextBox 1632"/>
        <xdr:cNvSpPr txBox="1"/>
      </xdr:nvSpPr>
      <xdr:spPr>
        <a:xfrm>
          <a:off x="15586075" y="869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1634" name="TextBox 1633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1635" name="TextBox 1634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1636" name="TextBox 1635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1637" name="TextBox 1636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1638" name="TextBox 1637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1639" name="TextBox 1638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1640" name="TextBox 1639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1641" name="TextBox 1640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1642" name="TextBox 1641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</xdr:row>
      <xdr:rowOff>4330</xdr:rowOff>
    </xdr:from>
    <xdr:ext cx="184731" cy="264560"/>
    <xdr:sp macro="" textlink="">
      <xdr:nvSpPr>
        <xdr:cNvPr id="1643" name="TextBox 1642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</xdr:row>
      <xdr:rowOff>4330</xdr:rowOff>
    </xdr:from>
    <xdr:ext cx="184731" cy="264560"/>
    <xdr:sp macro="" textlink="">
      <xdr:nvSpPr>
        <xdr:cNvPr id="1644" name="TextBox 1643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</xdr:row>
      <xdr:rowOff>4330</xdr:rowOff>
    </xdr:from>
    <xdr:ext cx="184731" cy="264560"/>
    <xdr:sp macro="" textlink="">
      <xdr:nvSpPr>
        <xdr:cNvPr id="1645" name="TextBox 1644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</xdr:row>
      <xdr:rowOff>4330</xdr:rowOff>
    </xdr:from>
    <xdr:ext cx="184731" cy="264560"/>
    <xdr:sp macro="" textlink="">
      <xdr:nvSpPr>
        <xdr:cNvPr id="1646" name="TextBox 1645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</xdr:row>
      <xdr:rowOff>4330</xdr:rowOff>
    </xdr:from>
    <xdr:ext cx="184731" cy="264560"/>
    <xdr:sp macro="" textlink="">
      <xdr:nvSpPr>
        <xdr:cNvPr id="1647" name="TextBox 1646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</xdr:row>
      <xdr:rowOff>4330</xdr:rowOff>
    </xdr:from>
    <xdr:ext cx="184731" cy="264560"/>
    <xdr:sp macro="" textlink="">
      <xdr:nvSpPr>
        <xdr:cNvPr id="1648" name="TextBox 1647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</xdr:row>
      <xdr:rowOff>4330</xdr:rowOff>
    </xdr:from>
    <xdr:ext cx="184731" cy="264560"/>
    <xdr:sp macro="" textlink="">
      <xdr:nvSpPr>
        <xdr:cNvPr id="1649" name="TextBox 1648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</xdr:row>
      <xdr:rowOff>4330</xdr:rowOff>
    </xdr:from>
    <xdr:ext cx="184731" cy="264560"/>
    <xdr:sp macro="" textlink="">
      <xdr:nvSpPr>
        <xdr:cNvPr id="1650" name="TextBox 1649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</xdr:row>
      <xdr:rowOff>4330</xdr:rowOff>
    </xdr:from>
    <xdr:ext cx="184731" cy="264560"/>
    <xdr:sp macro="" textlink="">
      <xdr:nvSpPr>
        <xdr:cNvPr id="1651" name="TextBox 1650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1652" name="TextBox 1651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1653" name="TextBox 1652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1654" name="TextBox 1653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1655" name="TextBox 1654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1656" name="TextBox 1655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1657" name="TextBox 1656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1658" name="TextBox 1657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1659" name="TextBox 1658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1660" name="TextBox 1659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1661" name="TextBox 1660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1662" name="TextBox 1661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1663" name="TextBox 1662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1664" name="TextBox 1663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1665" name="TextBox 1664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1666" name="TextBox 1665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1667" name="TextBox 1666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1668" name="TextBox 1667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1669" name="TextBox 1668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1670" name="TextBox 1669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1671" name="TextBox 1670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1672" name="TextBox 1671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1673" name="TextBox 1672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1674" name="TextBox 1673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1675" name="TextBox 1674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1676" name="TextBox 1675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1677" name="TextBox 1676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1678" name="TextBox 1677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1679" name="TextBox 1678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1680" name="TextBox 1679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1681" name="TextBox 1680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1682" name="TextBox 1681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1683" name="TextBox 1682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1684" name="TextBox 1683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1685" name="TextBox 1684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1686" name="TextBox 1685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1687" name="TextBox 1686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1688" name="TextBox 1687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1689" name="TextBox 1688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1690" name="TextBox 1689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1691" name="TextBox 1690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1692" name="TextBox 1691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1693" name="TextBox 1692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1694" name="TextBox 1693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1695" name="TextBox 1694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1696" name="TextBox 1695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</xdr:row>
      <xdr:rowOff>4330</xdr:rowOff>
    </xdr:from>
    <xdr:ext cx="184731" cy="264560"/>
    <xdr:sp macro="" textlink="">
      <xdr:nvSpPr>
        <xdr:cNvPr id="1697" name="TextBox 1696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</xdr:row>
      <xdr:rowOff>4330</xdr:rowOff>
    </xdr:from>
    <xdr:ext cx="184731" cy="264560"/>
    <xdr:sp macro="" textlink="">
      <xdr:nvSpPr>
        <xdr:cNvPr id="1698" name="TextBox 1697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</xdr:row>
      <xdr:rowOff>4330</xdr:rowOff>
    </xdr:from>
    <xdr:ext cx="184731" cy="264560"/>
    <xdr:sp macro="" textlink="">
      <xdr:nvSpPr>
        <xdr:cNvPr id="1699" name="TextBox 1698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</xdr:row>
      <xdr:rowOff>4330</xdr:rowOff>
    </xdr:from>
    <xdr:ext cx="184731" cy="264560"/>
    <xdr:sp macro="" textlink="">
      <xdr:nvSpPr>
        <xdr:cNvPr id="1700" name="TextBox 1699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</xdr:row>
      <xdr:rowOff>4330</xdr:rowOff>
    </xdr:from>
    <xdr:ext cx="184731" cy="264560"/>
    <xdr:sp macro="" textlink="">
      <xdr:nvSpPr>
        <xdr:cNvPr id="1701" name="TextBox 1700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</xdr:row>
      <xdr:rowOff>4330</xdr:rowOff>
    </xdr:from>
    <xdr:ext cx="184731" cy="264560"/>
    <xdr:sp macro="" textlink="">
      <xdr:nvSpPr>
        <xdr:cNvPr id="1702" name="TextBox 1701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</xdr:row>
      <xdr:rowOff>4330</xdr:rowOff>
    </xdr:from>
    <xdr:ext cx="184731" cy="264560"/>
    <xdr:sp macro="" textlink="">
      <xdr:nvSpPr>
        <xdr:cNvPr id="1703" name="TextBox 1702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</xdr:row>
      <xdr:rowOff>4330</xdr:rowOff>
    </xdr:from>
    <xdr:ext cx="184731" cy="264560"/>
    <xdr:sp macro="" textlink="">
      <xdr:nvSpPr>
        <xdr:cNvPr id="1704" name="TextBox 1703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</xdr:row>
      <xdr:rowOff>4330</xdr:rowOff>
    </xdr:from>
    <xdr:ext cx="184731" cy="264560"/>
    <xdr:sp macro="" textlink="">
      <xdr:nvSpPr>
        <xdr:cNvPr id="1705" name="TextBox 1704"/>
        <xdr:cNvSpPr txBox="1"/>
      </xdr:nvSpPr>
      <xdr:spPr>
        <a:xfrm>
          <a:off x="6817783" y="23837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1706" name="TextBox 1705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1707" name="TextBox 1706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1708" name="TextBox 1707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1709" name="TextBox 1708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1710" name="TextBox 1709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1711" name="TextBox 1710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1712" name="TextBox 1711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1713" name="TextBox 1712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1714" name="TextBox 1713"/>
        <xdr:cNvSpPr txBox="1"/>
      </xdr:nvSpPr>
      <xdr:spPr>
        <a:xfrm>
          <a:off x="6817783" y="240919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1715" name="TextBox 1714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1716" name="TextBox 1715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1717" name="TextBox 1716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1718" name="TextBox 1717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1719" name="TextBox 1718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1720" name="TextBox 1719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1721" name="TextBox 1720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1722" name="TextBox 1721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1723" name="TextBox 1722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1724" name="TextBox 1723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1725" name="TextBox 1724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1726" name="TextBox 1725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1727" name="TextBox 1726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1728" name="TextBox 1727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1729" name="TextBox 1728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1730" name="TextBox 1729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1731" name="TextBox 1730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1732" name="TextBox 1731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1733" name="TextBox 1732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1734" name="TextBox 1733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1735" name="TextBox 1734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1736" name="TextBox 1735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1737" name="TextBox 1736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1738" name="TextBox 1737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1739" name="TextBox 1738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1740" name="TextBox 1739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1741" name="TextBox 1740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1742" name="TextBox 1741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1743" name="TextBox 1742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1744" name="TextBox 1743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1745" name="TextBox 1744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1746" name="TextBox 1745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1747" name="TextBox 1746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1748" name="TextBox 1747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1749" name="TextBox 1748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1750" name="TextBox 1749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1751" name="TextBox 1750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1752" name="TextBox 1751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1753" name="TextBox 1752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1754" name="TextBox 1753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1755" name="TextBox 1754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1756" name="TextBox 1755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1757" name="TextBox 1756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1758" name="TextBox 1757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1759" name="TextBox 1758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1760" name="TextBox 1759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1761" name="TextBox 1760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1762" name="TextBox 1761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1763" name="TextBox 1762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1764" name="TextBox 1763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1765" name="TextBox 1764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1766" name="TextBox 1765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1767" name="TextBox 1766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1768" name="TextBox 1767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769" name="TextBox 1768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770" name="TextBox 1769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771" name="TextBox 1770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772" name="TextBox 1771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773" name="TextBox 1772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774" name="TextBox 1773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775" name="TextBox 1774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776" name="TextBox 1775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777" name="TextBox 1776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778" name="TextBox 1777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779" name="TextBox 1778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780" name="TextBox 1779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781" name="TextBox 1780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782" name="TextBox 1781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783" name="TextBox 1782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784" name="TextBox 1783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785" name="TextBox 1784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786" name="TextBox 1785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787" name="TextBox 1786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788" name="TextBox 1787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789" name="TextBox 1788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790" name="TextBox 1789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791" name="TextBox 1790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792" name="TextBox 1791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793" name="TextBox 1792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794" name="TextBox 1793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795" name="TextBox 1794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1796" name="TextBox 1795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1797" name="TextBox 1796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1798" name="TextBox 1797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1799" name="TextBox 1798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1800" name="TextBox 1799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1801" name="TextBox 1800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1802" name="TextBox 1801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1803" name="TextBox 1802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1804" name="TextBox 1803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805" name="TextBox 1804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806" name="TextBox 1805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807" name="TextBox 1806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808" name="TextBox 1807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809" name="TextBox 1808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810" name="TextBox 1809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811" name="TextBox 1810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812" name="TextBox 1811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813" name="TextBox 1812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1814" name="TextBox 1813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1815" name="TextBox 1814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1816" name="TextBox 1815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1817" name="TextBox 1816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1818" name="TextBox 1817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1819" name="TextBox 1818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1820" name="TextBox 1819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1821" name="TextBox 1820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1822" name="TextBox 1821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823" name="TextBox 1822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824" name="TextBox 1823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825" name="TextBox 1824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826" name="TextBox 1825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827" name="TextBox 1826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828" name="TextBox 1827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829" name="TextBox 1828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830" name="TextBox 1829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831" name="TextBox 1830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1832" name="TextBox 1831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1833" name="TextBox 1832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1834" name="TextBox 1833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1835" name="TextBox 1834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1836" name="TextBox 1835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1837" name="TextBox 1836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1838" name="TextBox 1837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1839" name="TextBox 1838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1840" name="TextBox 1839"/>
        <xdr:cNvSpPr txBox="1"/>
      </xdr:nvSpPr>
      <xdr:spPr>
        <a:xfrm>
          <a:off x="7699375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1841" name="TextBox 1840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1842" name="TextBox 1841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1843" name="TextBox 1842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1844" name="TextBox 1843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1845" name="TextBox 1844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1846" name="TextBox 1845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1847" name="TextBox 1846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1848" name="TextBox 1847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1849" name="TextBox 1848"/>
        <xdr:cNvSpPr txBox="1"/>
      </xdr:nvSpPr>
      <xdr:spPr>
        <a:xfrm>
          <a:off x="7699375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1850" name="TextBox 1849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1851" name="TextBox 1850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1852" name="TextBox 1851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1853" name="TextBox 1852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1854" name="TextBox 1853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1855" name="TextBox 1854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1856" name="TextBox 1855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1857" name="TextBox 1856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1858" name="TextBox 1857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859" name="TextBox 1858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860" name="TextBox 1859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861" name="TextBox 1860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862" name="TextBox 1861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863" name="TextBox 1862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864" name="TextBox 1863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865" name="TextBox 1864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866" name="TextBox 1865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867" name="TextBox 1866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868" name="TextBox 1867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869" name="TextBox 1868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870" name="TextBox 1869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871" name="TextBox 1870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872" name="TextBox 1871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873" name="TextBox 1872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874" name="TextBox 1873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875" name="TextBox 1874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1876" name="TextBox 1875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877" name="TextBox 1876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878" name="TextBox 1877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879" name="TextBox 1878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880" name="TextBox 1879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881" name="TextBox 1880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882" name="TextBox 1881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883" name="TextBox 1882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884" name="TextBox 1883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885" name="TextBox 1884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1886" name="TextBox 1885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1887" name="TextBox 1886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1888" name="TextBox 1887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1889" name="TextBox 1888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1890" name="TextBox 1889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1891" name="TextBox 1890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1892" name="TextBox 1891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1893" name="TextBox 1892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1894" name="TextBox 1893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895" name="TextBox 1894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896" name="TextBox 1895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897" name="TextBox 1896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898" name="TextBox 1897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899" name="TextBox 1898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900" name="TextBox 1899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901" name="TextBox 1900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902" name="TextBox 1901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903" name="TextBox 1902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1904" name="TextBox 1903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1905" name="TextBox 1904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1906" name="TextBox 1905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1907" name="TextBox 1906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1908" name="TextBox 1907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1909" name="TextBox 1908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1910" name="TextBox 1909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1911" name="TextBox 1910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1912" name="TextBox 1911"/>
        <xdr:cNvSpPr txBox="1"/>
      </xdr:nvSpPr>
      <xdr:spPr>
        <a:xfrm>
          <a:off x="6817783" y="180998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1913" name="TextBox 1912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1914" name="TextBox 1913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1915" name="TextBox 1914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1916" name="TextBox 1915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1917" name="TextBox 1916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1918" name="TextBox 1917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1919" name="TextBox 1918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1920" name="TextBox 1919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1921" name="TextBox 1920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922" name="TextBox 1921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923" name="TextBox 1922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924" name="TextBox 1923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925" name="TextBox 1924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926" name="TextBox 1925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927" name="TextBox 1926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928" name="TextBox 1927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929" name="TextBox 1928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1930" name="TextBox 1929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1931" name="TextBox 1930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1932" name="TextBox 1931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1933" name="TextBox 1932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1934" name="TextBox 1933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1935" name="TextBox 1934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1936" name="TextBox 1935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1937" name="TextBox 1936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1938" name="TextBox 1937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1939" name="TextBox 1938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1940" name="TextBox 1939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1941" name="TextBox 1940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1942" name="TextBox 1941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1943" name="TextBox 1942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1944" name="TextBox 1943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1945" name="TextBox 1944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1946" name="TextBox 1945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1947" name="TextBox 1946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1948" name="TextBox 1947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1949" name="TextBox 1948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1950" name="TextBox 1949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1951" name="TextBox 1950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1952" name="TextBox 1951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1953" name="TextBox 1952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1954" name="TextBox 1953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1955" name="TextBox 1954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1956" name="TextBox 1955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1957" name="TextBox 1956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958" name="TextBox 1957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959" name="TextBox 1958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960" name="TextBox 1959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961" name="TextBox 1960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962" name="TextBox 1961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963" name="TextBox 1962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964" name="TextBox 1963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965" name="TextBox 1964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1966" name="TextBox 1965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1967" name="TextBox 1966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1968" name="TextBox 1967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1969" name="TextBox 1968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1970" name="TextBox 1969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1971" name="TextBox 1970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1972" name="TextBox 1971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1973" name="TextBox 1972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1974" name="TextBox 1973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1975" name="TextBox 1974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1976" name="TextBox 1975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1977" name="TextBox 1976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1978" name="TextBox 1977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1979" name="TextBox 1978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1980" name="TextBox 1979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1981" name="TextBox 1980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1982" name="TextBox 1981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1983" name="TextBox 1982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1984" name="TextBox 1983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1985" name="TextBox 1984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1986" name="TextBox 1985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1987" name="TextBox 1986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1988" name="TextBox 1987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1989" name="TextBox 1988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1990" name="TextBox 1989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1991" name="TextBox 1990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1992" name="TextBox 1991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1993" name="TextBox 1992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994" name="TextBox 1993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995" name="TextBox 1994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996" name="TextBox 1995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997" name="TextBox 1996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998" name="TextBox 1997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1999" name="TextBox 1998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2000" name="TextBox 1999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2001" name="TextBox 2000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2002" name="TextBox 2001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2003" name="TextBox 2002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2004" name="TextBox 2003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2005" name="TextBox 2004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2006" name="TextBox 2005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2007" name="TextBox 2006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2008" name="TextBox 2007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2009" name="TextBox 2008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2010" name="TextBox 2009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2011" name="TextBox 2010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2012" name="TextBox 2011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2013" name="TextBox 2012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2014" name="TextBox 2013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2015" name="TextBox 2014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2016" name="TextBox 2015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2017" name="TextBox 2016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2018" name="TextBox 2017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2019" name="TextBox 2018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2020" name="TextBox 2019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2021" name="TextBox 2020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2022" name="TextBox 2021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2023" name="TextBox 2022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2024" name="TextBox 2023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2025" name="TextBox 2024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2026" name="TextBox 2025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2027" name="TextBox 2026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2028" name="TextBox 2027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2029" name="TextBox 2028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2030" name="TextBox 2029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2031" name="TextBox 2030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2032" name="TextBox 2031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2033" name="TextBox 2032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2034" name="TextBox 2033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2035" name="TextBox 2034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2036" name="TextBox 2035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2037" name="TextBox 2036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2038" name="TextBox 2037"/>
        <xdr:cNvSpPr txBox="1"/>
      </xdr:nvSpPr>
      <xdr:spPr>
        <a:xfrm>
          <a:off x="6817783" y="181263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2039" name="TextBox 2038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2040" name="TextBox 2039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2041" name="TextBox 2040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2042" name="TextBox 2041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2043" name="TextBox 2042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2044" name="TextBox 2043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2045" name="TextBox 2044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2046" name="TextBox 2045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2047" name="TextBox 2046"/>
        <xdr:cNvSpPr txBox="1"/>
      </xdr:nvSpPr>
      <xdr:spPr>
        <a:xfrm>
          <a:off x="6817783" y="181633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2048" name="TextBox 2047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2049" name="TextBox 2048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2050" name="TextBox 2049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2051" name="TextBox 2050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2052" name="TextBox 2051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2053" name="TextBox 2052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2054" name="TextBox 2053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2055" name="TextBox 2054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2056" name="TextBox 2055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2057" name="TextBox 2056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2058" name="TextBox 2057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2059" name="TextBox 2058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2060" name="TextBox 2059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2061" name="TextBox 2060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2062" name="TextBox 2061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2063" name="TextBox 2062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2064" name="TextBox 2063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2065" name="TextBox 2064"/>
        <xdr:cNvSpPr txBox="1"/>
      </xdr:nvSpPr>
      <xdr:spPr>
        <a:xfrm>
          <a:off x="6817783" y="1819192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24</xdr:row>
      <xdr:rowOff>3464</xdr:rowOff>
    </xdr:from>
    <xdr:ext cx="184731" cy="264560"/>
    <xdr:sp macro="" textlink="">
      <xdr:nvSpPr>
        <xdr:cNvPr id="2066" name="TextBox 2065"/>
        <xdr:cNvSpPr txBox="1"/>
      </xdr:nvSpPr>
      <xdr:spPr>
        <a:xfrm>
          <a:off x="12596283" y="60359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24</xdr:row>
      <xdr:rowOff>3464</xdr:rowOff>
    </xdr:from>
    <xdr:ext cx="184731" cy="264560"/>
    <xdr:sp macro="" textlink="">
      <xdr:nvSpPr>
        <xdr:cNvPr id="2067" name="TextBox 2066"/>
        <xdr:cNvSpPr txBox="1"/>
      </xdr:nvSpPr>
      <xdr:spPr>
        <a:xfrm>
          <a:off x="12596283" y="60359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24</xdr:row>
      <xdr:rowOff>3464</xdr:rowOff>
    </xdr:from>
    <xdr:ext cx="184731" cy="264560"/>
    <xdr:sp macro="" textlink="">
      <xdr:nvSpPr>
        <xdr:cNvPr id="2068" name="TextBox 2067"/>
        <xdr:cNvSpPr txBox="1"/>
      </xdr:nvSpPr>
      <xdr:spPr>
        <a:xfrm>
          <a:off x="12596283" y="60359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24</xdr:row>
      <xdr:rowOff>3464</xdr:rowOff>
    </xdr:from>
    <xdr:ext cx="184731" cy="264560"/>
    <xdr:sp macro="" textlink="">
      <xdr:nvSpPr>
        <xdr:cNvPr id="2069" name="TextBox 2068"/>
        <xdr:cNvSpPr txBox="1"/>
      </xdr:nvSpPr>
      <xdr:spPr>
        <a:xfrm>
          <a:off x="12596283" y="60359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24</xdr:row>
      <xdr:rowOff>3464</xdr:rowOff>
    </xdr:from>
    <xdr:ext cx="184731" cy="264560"/>
    <xdr:sp macro="" textlink="">
      <xdr:nvSpPr>
        <xdr:cNvPr id="2070" name="TextBox 2069"/>
        <xdr:cNvSpPr txBox="1"/>
      </xdr:nvSpPr>
      <xdr:spPr>
        <a:xfrm>
          <a:off x="12596283" y="60359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24</xdr:row>
      <xdr:rowOff>3464</xdr:rowOff>
    </xdr:from>
    <xdr:ext cx="184731" cy="264560"/>
    <xdr:sp macro="" textlink="">
      <xdr:nvSpPr>
        <xdr:cNvPr id="2071" name="TextBox 2070"/>
        <xdr:cNvSpPr txBox="1"/>
      </xdr:nvSpPr>
      <xdr:spPr>
        <a:xfrm>
          <a:off x="12596283" y="60359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24</xdr:row>
      <xdr:rowOff>3464</xdr:rowOff>
    </xdr:from>
    <xdr:ext cx="184731" cy="264560"/>
    <xdr:sp macro="" textlink="">
      <xdr:nvSpPr>
        <xdr:cNvPr id="2072" name="TextBox 2071"/>
        <xdr:cNvSpPr txBox="1"/>
      </xdr:nvSpPr>
      <xdr:spPr>
        <a:xfrm>
          <a:off x="12596283" y="60359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24</xdr:row>
      <xdr:rowOff>3464</xdr:rowOff>
    </xdr:from>
    <xdr:ext cx="184731" cy="264560"/>
    <xdr:sp macro="" textlink="">
      <xdr:nvSpPr>
        <xdr:cNvPr id="2073" name="TextBox 2072"/>
        <xdr:cNvSpPr txBox="1"/>
      </xdr:nvSpPr>
      <xdr:spPr>
        <a:xfrm>
          <a:off x="12596283" y="60359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24</xdr:row>
      <xdr:rowOff>3464</xdr:rowOff>
    </xdr:from>
    <xdr:ext cx="184731" cy="264560"/>
    <xdr:sp macro="" textlink="">
      <xdr:nvSpPr>
        <xdr:cNvPr id="2074" name="TextBox 2073"/>
        <xdr:cNvSpPr txBox="1"/>
      </xdr:nvSpPr>
      <xdr:spPr>
        <a:xfrm>
          <a:off x="12596283" y="60359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70</xdr:row>
      <xdr:rowOff>4330</xdr:rowOff>
    </xdr:from>
    <xdr:ext cx="184731" cy="264560"/>
    <xdr:sp macro="" textlink="">
      <xdr:nvSpPr>
        <xdr:cNvPr id="2075" name="TextBox 2074"/>
        <xdr:cNvSpPr txBox="1"/>
      </xdr:nvSpPr>
      <xdr:spPr>
        <a:xfrm>
          <a:off x="12596283" y="21223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70</xdr:row>
      <xdr:rowOff>4330</xdr:rowOff>
    </xdr:from>
    <xdr:ext cx="184731" cy="264560"/>
    <xdr:sp macro="" textlink="">
      <xdr:nvSpPr>
        <xdr:cNvPr id="2076" name="TextBox 2075"/>
        <xdr:cNvSpPr txBox="1"/>
      </xdr:nvSpPr>
      <xdr:spPr>
        <a:xfrm>
          <a:off x="12596283" y="21223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70</xdr:row>
      <xdr:rowOff>4330</xdr:rowOff>
    </xdr:from>
    <xdr:ext cx="184731" cy="264560"/>
    <xdr:sp macro="" textlink="">
      <xdr:nvSpPr>
        <xdr:cNvPr id="2077" name="TextBox 2076"/>
        <xdr:cNvSpPr txBox="1"/>
      </xdr:nvSpPr>
      <xdr:spPr>
        <a:xfrm>
          <a:off x="12596283" y="21223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70</xdr:row>
      <xdr:rowOff>4330</xdr:rowOff>
    </xdr:from>
    <xdr:ext cx="184731" cy="264560"/>
    <xdr:sp macro="" textlink="">
      <xdr:nvSpPr>
        <xdr:cNvPr id="2078" name="TextBox 2077"/>
        <xdr:cNvSpPr txBox="1"/>
      </xdr:nvSpPr>
      <xdr:spPr>
        <a:xfrm>
          <a:off x="12596283" y="21223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70</xdr:row>
      <xdr:rowOff>4330</xdr:rowOff>
    </xdr:from>
    <xdr:ext cx="184731" cy="264560"/>
    <xdr:sp macro="" textlink="">
      <xdr:nvSpPr>
        <xdr:cNvPr id="2079" name="TextBox 2078"/>
        <xdr:cNvSpPr txBox="1"/>
      </xdr:nvSpPr>
      <xdr:spPr>
        <a:xfrm>
          <a:off x="12596283" y="21223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70</xdr:row>
      <xdr:rowOff>4330</xdr:rowOff>
    </xdr:from>
    <xdr:ext cx="184731" cy="264560"/>
    <xdr:sp macro="" textlink="">
      <xdr:nvSpPr>
        <xdr:cNvPr id="2080" name="TextBox 2079"/>
        <xdr:cNvSpPr txBox="1"/>
      </xdr:nvSpPr>
      <xdr:spPr>
        <a:xfrm>
          <a:off x="12596283" y="21223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70</xdr:row>
      <xdr:rowOff>4330</xdr:rowOff>
    </xdr:from>
    <xdr:ext cx="184731" cy="264560"/>
    <xdr:sp macro="" textlink="">
      <xdr:nvSpPr>
        <xdr:cNvPr id="2081" name="TextBox 2080"/>
        <xdr:cNvSpPr txBox="1"/>
      </xdr:nvSpPr>
      <xdr:spPr>
        <a:xfrm>
          <a:off x="12596283" y="21223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70</xdr:row>
      <xdr:rowOff>4330</xdr:rowOff>
    </xdr:from>
    <xdr:ext cx="184731" cy="264560"/>
    <xdr:sp macro="" textlink="">
      <xdr:nvSpPr>
        <xdr:cNvPr id="2082" name="TextBox 2081"/>
        <xdr:cNvSpPr txBox="1"/>
      </xdr:nvSpPr>
      <xdr:spPr>
        <a:xfrm>
          <a:off x="12596283" y="21223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70</xdr:row>
      <xdr:rowOff>4330</xdr:rowOff>
    </xdr:from>
    <xdr:ext cx="184731" cy="264560"/>
    <xdr:sp macro="" textlink="">
      <xdr:nvSpPr>
        <xdr:cNvPr id="2083" name="TextBox 2082"/>
        <xdr:cNvSpPr txBox="1"/>
      </xdr:nvSpPr>
      <xdr:spPr>
        <a:xfrm>
          <a:off x="12596283" y="21223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71</xdr:row>
      <xdr:rowOff>4330</xdr:rowOff>
    </xdr:from>
    <xdr:ext cx="184731" cy="264560"/>
    <xdr:sp macro="" textlink="">
      <xdr:nvSpPr>
        <xdr:cNvPr id="2084" name="TextBox 2083"/>
        <xdr:cNvSpPr txBox="1"/>
      </xdr:nvSpPr>
      <xdr:spPr>
        <a:xfrm>
          <a:off x="12596283" y="21477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71</xdr:row>
      <xdr:rowOff>4330</xdr:rowOff>
    </xdr:from>
    <xdr:ext cx="184731" cy="264560"/>
    <xdr:sp macro="" textlink="">
      <xdr:nvSpPr>
        <xdr:cNvPr id="2085" name="TextBox 2084"/>
        <xdr:cNvSpPr txBox="1"/>
      </xdr:nvSpPr>
      <xdr:spPr>
        <a:xfrm>
          <a:off x="12596283" y="21477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71</xdr:row>
      <xdr:rowOff>4330</xdr:rowOff>
    </xdr:from>
    <xdr:ext cx="184731" cy="264560"/>
    <xdr:sp macro="" textlink="">
      <xdr:nvSpPr>
        <xdr:cNvPr id="2086" name="TextBox 2085"/>
        <xdr:cNvSpPr txBox="1"/>
      </xdr:nvSpPr>
      <xdr:spPr>
        <a:xfrm>
          <a:off x="12596283" y="21477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71</xdr:row>
      <xdr:rowOff>4330</xdr:rowOff>
    </xdr:from>
    <xdr:ext cx="184731" cy="264560"/>
    <xdr:sp macro="" textlink="">
      <xdr:nvSpPr>
        <xdr:cNvPr id="2087" name="TextBox 2086"/>
        <xdr:cNvSpPr txBox="1"/>
      </xdr:nvSpPr>
      <xdr:spPr>
        <a:xfrm>
          <a:off x="12596283" y="21477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71</xdr:row>
      <xdr:rowOff>4330</xdr:rowOff>
    </xdr:from>
    <xdr:ext cx="184731" cy="264560"/>
    <xdr:sp macro="" textlink="">
      <xdr:nvSpPr>
        <xdr:cNvPr id="2088" name="TextBox 2087"/>
        <xdr:cNvSpPr txBox="1"/>
      </xdr:nvSpPr>
      <xdr:spPr>
        <a:xfrm>
          <a:off x="12596283" y="21477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71</xdr:row>
      <xdr:rowOff>4330</xdr:rowOff>
    </xdr:from>
    <xdr:ext cx="184731" cy="264560"/>
    <xdr:sp macro="" textlink="">
      <xdr:nvSpPr>
        <xdr:cNvPr id="2089" name="TextBox 2088"/>
        <xdr:cNvSpPr txBox="1"/>
      </xdr:nvSpPr>
      <xdr:spPr>
        <a:xfrm>
          <a:off x="12596283" y="21477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71</xdr:row>
      <xdr:rowOff>4330</xdr:rowOff>
    </xdr:from>
    <xdr:ext cx="184731" cy="264560"/>
    <xdr:sp macro="" textlink="">
      <xdr:nvSpPr>
        <xdr:cNvPr id="2090" name="TextBox 2089"/>
        <xdr:cNvSpPr txBox="1"/>
      </xdr:nvSpPr>
      <xdr:spPr>
        <a:xfrm>
          <a:off x="12596283" y="21477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71</xdr:row>
      <xdr:rowOff>4330</xdr:rowOff>
    </xdr:from>
    <xdr:ext cx="184731" cy="264560"/>
    <xdr:sp macro="" textlink="">
      <xdr:nvSpPr>
        <xdr:cNvPr id="2091" name="TextBox 2090"/>
        <xdr:cNvSpPr txBox="1"/>
      </xdr:nvSpPr>
      <xdr:spPr>
        <a:xfrm>
          <a:off x="12596283" y="21477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71</xdr:row>
      <xdr:rowOff>4330</xdr:rowOff>
    </xdr:from>
    <xdr:ext cx="184731" cy="264560"/>
    <xdr:sp macro="" textlink="">
      <xdr:nvSpPr>
        <xdr:cNvPr id="2092" name="TextBox 2091"/>
        <xdr:cNvSpPr txBox="1"/>
      </xdr:nvSpPr>
      <xdr:spPr>
        <a:xfrm>
          <a:off x="12596283" y="21477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234</xdr:row>
      <xdr:rowOff>103044</xdr:rowOff>
    </xdr:from>
    <xdr:ext cx="184731" cy="264560"/>
    <xdr:sp macro="" textlink="">
      <xdr:nvSpPr>
        <xdr:cNvPr id="2093" name="TextBox 2092"/>
        <xdr:cNvSpPr txBox="1"/>
      </xdr:nvSpPr>
      <xdr:spPr>
        <a:xfrm>
          <a:off x="12596283" y="855528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234</xdr:row>
      <xdr:rowOff>103044</xdr:rowOff>
    </xdr:from>
    <xdr:ext cx="184731" cy="264560"/>
    <xdr:sp macro="" textlink="">
      <xdr:nvSpPr>
        <xdr:cNvPr id="2094" name="TextBox 2093"/>
        <xdr:cNvSpPr txBox="1"/>
      </xdr:nvSpPr>
      <xdr:spPr>
        <a:xfrm>
          <a:off x="12596283" y="855528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234</xdr:row>
      <xdr:rowOff>103044</xdr:rowOff>
    </xdr:from>
    <xdr:ext cx="184731" cy="264560"/>
    <xdr:sp macro="" textlink="">
      <xdr:nvSpPr>
        <xdr:cNvPr id="2095" name="TextBox 2094"/>
        <xdr:cNvSpPr txBox="1"/>
      </xdr:nvSpPr>
      <xdr:spPr>
        <a:xfrm>
          <a:off x="12596283" y="855528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456</xdr:row>
      <xdr:rowOff>652896</xdr:rowOff>
    </xdr:from>
    <xdr:ext cx="184731" cy="264560"/>
    <xdr:sp macro="" textlink="">
      <xdr:nvSpPr>
        <xdr:cNvPr id="2096" name="TextBox 2095"/>
        <xdr:cNvSpPr txBox="1"/>
      </xdr:nvSpPr>
      <xdr:spPr>
        <a:xfrm>
          <a:off x="12596283" y="1607787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456</xdr:row>
      <xdr:rowOff>652896</xdr:rowOff>
    </xdr:from>
    <xdr:ext cx="184731" cy="264560"/>
    <xdr:sp macro="" textlink="">
      <xdr:nvSpPr>
        <xdr:cNvPr id="2097" name="TextBox 2096"/>
        <xdr:cNvSpPr txBox="1"/>
      </xdr:nvSpPr>
      <xdr:spPr>
        <a:xfrm>
          <a:off x="12596283" y="1607787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456</xdr:row>
      <xdr:rowOff>652896</xdr:rowOff>
    </xdr:from>
    <xdr:ext cx="184731" cy="264560"/>
    <xdr:sp macro="" textlink="">
      <xdr:nvSpPr>
        <xdr:cNvPr id="2098" name="TextBox 2097"/>
        <xdr:cNvSpPr txBox="1"/>
      </xdr:nvSpPr>
      <xdr:spPr>
        <a:xfrm>
          <a:off x="12596283" y="1607787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508</xdr:row>
      <xdr:rowOff>256309</xdr:rowOff>
    </xdr:from>
    <xdr:ext cx="184731" cy="264560"/>
    <xdr:sp macro="" textlink="">
      <xdr:nvSpPr>
        <xdr:cNvPr id="2099" name="TextBox 2098"/>
        <xdr:cNvSpPr txBox="1"/>
      </xdr:nvSpPr>
      <xdr:spPr>
        <a:xfrm>
          <a:off x="12596283" y="181093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508</xdr:row>
      <xdr:rowOff>256309</xdr:rowOff>
    </xdr:from>
    <xdr:ext cx="184731" cy="264560"/>
    <xdr:sp macro="" textlink="">
      <xdr:nvSpPr>
        <xdr:cNvPr id="2100" name="TextBox 2099"/>
        <xdr:cNvSpPr txBox="1"/>
      </xdr:nvSpPr>
      <xdr:spPr>
        <a:xfrm>
          <a:off x="12596283" y="181093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508</xdr:row>
      <xdr:rowOff>256309</xdr:rowOff>
    </xdr:from>
    <xdr:ext cx="184731" cy="264560"/>
    <xdr:sp macro="" textlink="">
      <xdr:nvSpPr>
        <xdr:cNvPr id="2101" name="TextBox 2100"/>
        <xdr:cNvSpPr txBox="1"/>
      </xdr:nvSpPr>
      <xdr:spPr>
        <a:xfrm>
          <a:off x="12596283" y="181093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508</xdr:row>
      <xdr:rowOff>256309</xdr:rowOff>
    </xdr:from>
    <xdr:ext cx="184731" cy="264560"/>
    <xdr:sp macro="" textlink="">
      <xdr:nvSpPr>
        <xdr:cNvPr id="2102" name="TextBox 2101"/>
        <xdr:cNvSpPr txBox="1"/>
      </xdr:nvSpPr>
      <xdr:spPr>
        <a:xfrm>
          <a:off x="12596283" y="181093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508</xdr:row>
      <xdr:rowOff>256309</xdr:rowOff>
    </xdr:from>
    <xdr:ext cx="184731" cy="264560"/>
    <xdr:sp macro="" textlink="">
      <xdr:nvSpPr>
        <xdr:cNvPr id="2103" name="TextBox 2102"/>
        <xdr:cNvSpPr txBox="1"/>
      </xdr:nvSpPr>
      <xdr:spPr>
        <a:xfrm>
          <a:off x="12596283" y="181093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508</xdr:row>
      <xdr:rowOff>256309</xdr:rowOff>
    </xdr:from>
    <xdr:ext cx="184731" cy="264560"/>
    <xdr:sp macro="" textlink="">
      <xdr:nvSpPr>
        <xdr:cNvPr id="2104" name="TextBox 2103"/>
        <xdr:cNvSpPr txBox="1"/>
      </xdr:nvSpPr>
      <xdr:spPr>
        <a:xfrm>
          <a:off x="12596283" y="181093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508</xdr:row>
      <xdr:rowOff>256309</xdr:rowOff>
    </xdr:from>
    <xdr:ext cx="184731" cy="264560"/>
    <xdr:sp macro="" textlink="">
      <xdr:nvSpPr>
        <xdr:cNvPr id="2105" name="TextBox 2104"/>
        <xdr:cNvSpPr txBox="1"/>
      </xdr:nvSpPr>
      <xdr:spPr>
        <a:xfrm>
          <a:off x="12596283" y="181093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508</xdr:row>
      <xdr:rowOff>256309</xdr:rowOff>
    </xdr:from>
    <xdr:ext cx="184731" cy="264560"/>
    <xdr:sp macro="" textlink="">
      <xdr:nvSpPr>
        <xdr:cNvPr id="2106" name="TextBox 2105"/>
        <xdr:cNvSpPr txBox="1"/>
      </xdr:nvSpPr>
      <xdr:spPr>
        <a:xfrm>
          <a:off x="12596283" y="181093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508</xdr:row>
      <xdr:rowOff>256309</xdr:rowOff>
    </xdr:from>
    <xdr:ext cx="184731" cy="264560"/>
    <xdr:sp macro="" textlink="">
      <xdr:nvSpPr>
        <xdr:cNvPr id="2107" name="TextBox 2106"/>
        <xdr:cNvSpPr txBox="1"/>
      </xdr:nvSpPr>
      <xdr:spPr>
        <a:xfrm>
          <a:off x="12596283" y="181093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108" name="TextBox 2107"/>
        <xdr:cNvSpPr txBox="1"/>
      </xdr:nvSpPr>
      <xdr:spPr>
        <a:xfrm>
          <a:off x="12596283" y="1813583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109" name="TextBox 2108"/>
        <xdr:cNvSpPr txBox="1"/>
      </xdr:nvSpPr>
      <xdr:spPr>
        <a:xfrm>
          <a:off x="12596283" y="1813583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110" name="TextBox 2109"/>
        <xdr:cNvSpPr txBox="1"/>
      </xdr:nvSpPr>
      <xdr:spPr>
        <a:xfrm>
          <a:off x="12596283" y="1813583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111" name="TextBox 2110"/>
        <xdr:cNvSpPr txBox="1"/>
      </xdr:nvSpPr>
      <xdr:spPr>
        <a:xfrm>
          <a:off x="12596283" y="1813583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112" name="TextBox 2111"/>
        <xdr:cNvSpPr txBox="1"/>
      </xdr:nvSpPr>
      <xdr:spPr>
        <a:xfrm>
          <a:off x="12596283" y="1813583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113" name="TextBox 2112"/>
        <xdr:cNvSpPr txBox="1"/>
      </xdr:nvSpPr>
      <xdr:spPr>
        <a:xfrm>
          <a:off x="12596283" y="1813583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114" name="TextBox 2113"/>
        <xdr:cNvSpPr txBox="1"/>
      </xdr:nvSpPr>
      <xdr:spPr>
        <a:xfrm>
          <a:off x="12596283" y="1813583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115" name="TextBox 2114"/>
        <xdr:cNvSpPr txBox="1"/>
      </xdr:nvSpPr>
      <xdr:spPr>
        <a:xfrm>
          <a:off x="12596283" y="1813583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116" name="TextBox 2115"/>
        <xdr:cNvSpPr txBox="1"/>
      </xdr:nvSpPr>
      <xdr:spPr>
        <a:xfrm>
          <a:off x="12596283" y="1813583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510</xdr:row>
      <xdr:rowOff>256309</xdr:rowOff>
    </xdr:from>
    <xdr:ext cx="184731" cy="264560"/>
    <xdr:sp macro="" textlink="">
      <xdr:nvSpPr>
        <xdr:cNvPr id="2117" name="TextBox 2116"/>
        <xdr:cNvSpPr txBox="1"/>
      </xdr:nvSpPr>
      <xdr:spPr>
        <a:xfrm>
          <a:off x="12596283" y="181728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510</xdr:row>
      <xdr:rowOff>256309</xdr:rowOff>
    </xdr:from>
    <xdr:ext cx="184731" cy="264560"/>
    <xdr:sp macro="" textlink="">
      <xdr:nvSpPr>
        <xdr:cNvPr id="2118" name="TextBox 2117"/>
        <xdr:cNvSpPr txBox="1"/>
      </xdr:nvSpPr>
      <xdr:spPr>
        <a:xfrm>
          <a:off x="12596283" y="181728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510</xdr:row>
      <xdr:rowOff>256309</xdr:rowOff>
    </xdr:from>
    <xdr:ext cx="184731" cy="264560"/>
    <xdr:sp macro="" textlink="">
      <xdr:nvSpPr>
        <xdr:cNvPr id="2119" name="TextBox 2118"/>
        <xdr:cNvSpPr txBox="1"/>
      </xdr:nvSpPr>
      <xdr:spPr>
        <a:xfrm>
          <a:off x="12596283" y="181728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510</xdr:row>
      <xdr:rowOff>256309</xdr:rowOff>
    </xdr:from>
    <xdr:ext cx="184731" cy="264560"/>
    <xdr:sp macro="" textlink="">
      <xdr:nvSpPr>
        <xdr:cNvPr id="2120" name="TextBox 2119"/>
        <xdr:cNvSpPr txBox="1"/>
      </xdr:nvSpPr>
      <xdr:spPr>
        <a:xfrm>
          <a:off x="12596283" y="181728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510</xdr:row>
      <xdr:rowOff>256309</xdr:rowOff>
    </xdr:from>
    <xdr:ext cx="184731" cy="264560"/>
    <xdr:sp macro="" textlink="">
      <xdr:nvSpPr>
        <xdr:cNvPr id="2121" name="TextBox 2120"/>
        <xdr:cNvSpPr txBox="1"/>
      </xdr:nvSpPr>
      <xdr:spPr>
        <a:xfrm>
          <a:off x="12596283" y="181728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510</xdr:row>
      <xdr:rowOff>256309</xdr:rowOff>
    </xdr:from>
    <xdr:ext cx="184731" cy="264560"/>
    <xdr:sp macro="" textlink="">
      <xdr:nvSpPr>
        <xdr:cNvPr id="2122" name="TextBox 2121"/>
        <xdr:cNvSpPr txBox="1"/>
      </xdr:nvSpPr>
      <xdr:spPr>
        <a:xfrm>
          <a:off x="12596283" y="181728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510</xdr:row>
      <xdr:rowOff>256309</xdr:rowOff>
    </xdr:from>
    <xdr:ext cx="184731" cy="264560"/>
    <xdr:sp macro="" textlink="">
      <xdr:nvSpPr>
        <xdr:cNvPr id="2123" name="TextBox 2122"/>
        <xdr:cNvSpPr txBox="1"/>
      </xdr:nvSpPr>
      <xdr:spPr>
        <a:xfrm>
          <a:off x="12596283" y="181728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510</xdr:row>
      <xdr:rowOff>256309</xdr:rowOff>
    </xdr:from>
    <xdr:ext cx="184731" cy="264560"/>
    <xdr:sp macro="" textlink="">
      <xdr:nvSpPr>
        <xdr:cNvPr id="2124" name="TextBox 2123"/>
        <xdr:cNvSpPr txBox="1"/>
      </xdr:nvSpPr>
      <xdr:spPr>
        <a:xfrm>
          <a:off x="12596283" y="181728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510</xdr:row>
      <xdr:rowOff>256309</xdr:rowOff>
    </xdr:from>
    <xdr:ext cx="184731" cy="264560"/>
    <xdr:sp macro="" textlink="">
      <xdr:nvSpPr>
        <xdr:cNvPr id="2125" name="TextBox 2124"/>
        <xdr:cNvSpPr txBox="1"/>
      </xdr:nvSpPr>
      <xdr:spPr>
        <a:xfrm>
          <a:off x="12596283" y="181728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126" name="TextBox 2125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127" name="TextBox 2126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128" name="TextBox 2127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129" name="TextBox 2128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130" name="TextBox 2129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131" name="TextBox 2130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132" name="TextBox 2131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133" name="TextBox 2132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134" name="TextBox 2133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135" name="TextBox 2134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136" name="TextBox 2135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137" name="TextBox 2136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138" name="TextBox 2137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139" name="TextBox 2138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140" name="TextBox 2139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141" name="TextBox 2140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142" name="TextBox 2141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143" name="TextBox 2142"/>
        <xdr:cNvSpPr txBox="1"/>
      </xdr:nvSpPr>
      <xdr:spPr>
        <a:xfrm>
          <a:off x="12596283" y="182014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224</xdr:row>
      <xdr:rowOff>5196</xdr:rowOff>
    </xdr:from>
    <xdr:ext cx="184731" cy="264560"/>
    <xdr:sp macro="" textlink="">
      <xdr:nvSpPr>
        <xdr:cNvPr id="2144" name="TextBox 2143"/>
        <xdr:cNvSpPr txBox="1"/>
      </xdr:nvSpPr>
      <xdr:spPr>
        <a:xfrm>
          <a:off x="5894805" y="133401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224</xdr:row>
      <xdr:rowOff>5196</xdr:rowOff>
    </xdr:from>
    <xdr:ext cx="184731" cy="264560"/>
    <xdr:sp macro="" textlink="">
      <xdr:nvSpPr>
        <xdr:cNvPr id="2145" name="TextBox 2144"/>
        <xdr:cNvSpPr txBox="1"/>
      </xdr:nvSpPr>
      <xdr:spPr>
        <a:xfrm>
          <a:off x="5894805" y="133401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224</xdr:row>
      <xdr:rowOff>5196</xdr:rowOff>
    </xdr:from>
    <xdr:ext cx="184731" cy="264560"/>
    <xdr:sp macro="" textlink="">
      <xdr:nvSpPr>
        <xdr:cNvPr id="2146" name="TextBox 2145"/>
        <xdr:cNvSpPr txBox="1"/>
      </xdr:nvSpPr>
      <xdr:spPr>
        <a:xfrm>
          <a:off x="5894805" y="133401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224</xdr:row>
      <xdr:rowOff>5196</xdr:rowOff>
    </xdr:from>
    <xdr:ext cx="184731" cy="264560"/>
    <xdr:sp macro="" textlink="">
      <xdr:nvSpPr>
        <xdr:cNvPr id="2147" name="TextBox 2146"/>
        <xdr:cNvSpPr txBox="1"/>
      </xdr:nvSpPr>
      <xdr:spPr>
        <a:xfrm>
          <a:off x="6844799" y="133401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224</xdr:row>
      <xdr:rowOff>5196</xdr:rowOff>
    </xdr:from>
    <xdr:ext cx="184731" cy="264560"/>
    <xdr:sp macro="" textlink="">
      <xdr:nvSpPr>
        <xdr:cNvPr id="2148" name="TextBox 2147"/>
        <xdr:cNvSpPr txBox="1"/>
      </xdr:nvSpPr>
      <xdr:spPr>
        <a:xfrm>
          <a:off x="6844799" y="133401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224</xdr:row>
      <xdr:rowOff>5196</xdr:rowOff>
    </xdr:from>
    <xdr:ext cx="184731" cy="264560"/>
    <xdr:sp macro="" textlink="">
      <xdr:nvSpPr>
        <xdr:cNvPr id="2149" name="TextBox 2148"/>
        <xdr:cNvSpPr txBox="1"/>
      </xdr:nvSpPr>
      <xdr:spPr>
        <a:xfrm>
          <a:off x="6844799" y="133401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5196</xdr:rowOff>
    </xdr:from>
    <xdr:ext cx="184731" cy="264560"/>
    <xdr:sp macro="" textlink="">
      <xdr:nvSpPr>
        <xdr:cNvPr id="2150" name="TextBox 2149"/>
        <xdr:cNvSpPr txBox="1"/>
      </xdr:nvSpPr>
      <xdr:spPr>
        <a:xfrm>
          <a:off x="5894805" y="133401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5196</xdr:rowOff>
    </xdr:from>
    <xdr:ext cx="184731" cy="264560"/>
    <xdr:sp macro="" textlink="">
      <xdr:nvSpPr>
        <xdr:cNvPr id="2151" name="TextBox 2150"/>
        <xdr:cNvSpPr txBox="1"/>
      </xdr:nvSpPr>
      <xdr:spPr>
        <a:xfrm>
          <a:off x="5894805" y="133401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5196</xdr:rowOff>
    </xdr:from>
    <xdr:ext cx="184731" cy="264560"/>
    <xdr:sp macro="" textlink="">
      <xdr:nvSpPr>
        <xdr:cNvPr id="2152" name="TextBox 2151"/>
        <xdr:cNvSpPr txBox="1"/>
      </xdr:nvSpPr>
      <xdr:spPr>
        <a:xfrm>
          <a:off x="5894805" y="133401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5196</xdr:rowOff>
    </xdr:from>
    <xdr:ext cx="184731" cy="264560"/>
    <xdr:sp macro="" textlink="">
      <xdr:nvSpPr>
        <xdr:cNvPr id="2153" name="TextBox 2152"/>
        <xdr:cNvSpPr txBox="1"/>
      </xdr:nvSpPr>
      <xdr:spPr>
        <a:xfrm>
          <a:off x="6844799" y="133401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5196</xdr:rowOff>
    </xdr:from>
    <xdr:ext cx="184731" cy="264560"/>
    <xdr:sp macro="" textlink="">
      <xdr:nvSpPr>
        <xdr:cNvPr id="2154" name="TextBox 2153"/>
        <xdr:cNvSpPr txBox="1"/>
      </xdr:nvSpPr>
      <xdr:spPr>
        <a:xfrm>
          <a:off x="6844799" y="133401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5196</xdr:rowOff>
    </xdr:from>
    <xdr:ext cx="184731" cy="264560"/>
    <xdr:sp macro="" textlink="">
      <xdr:nvSpPr>
        <xdr:cNvPr id="2155" name="TextBox 2154"/>
        <xdr:cNvSpPr txBox="1"/>
      </xdr:nvSpPr>
      <xdr:spPr>
        <a:xfrm>
          <a:off x="6844799" y="133401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226</xdr:row>
      <xdr:rowOff>5196</xdr:rowOff>
    </xdr:from>
    <xdr:ext cx="184731" cy="264560"/>
    <xdr:sp macro="" textlink="">
      <xdr:nvSpPr>
        <xdr:cNvPr id="2156" name="TextBox 2155"/>
        <xdr:cNvSpPr txBox="1"/>
      </xdr:nvSpPr>
      <xdr:spPr>
        <a:xfrm>
          <a:off x="5894805" y="133401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226</xdr:row>
      <xdr:rowOff>5196</xdr:rowOff>
    </xdr:from>
    <xdr:ext cx="184731" cy="264560"/>
    <xdr:sp macro="" textlink="">
      <xdr:nvSpPr>
        <xdr:cNvPr id="2157" name="TextBox 2156"/>
        <xdr:cNvSpPr txBox="1"/>
      </xdr:nvSpPr>
      <xdr:spPr>
        <a:xfrm>
          <a:off x="5894805" y="133401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226</xdr:row>
      <xdr:rowOff>5196</xdr:rowOff>
    </xdr:from>
    <xdr:ext cx="184731" cy="264560"/>
    <xdr:sp macro="" textlink="">
      <xdr:nvSpPr>
        <xdr:cNvPr id="2158" name="TextBox 2157"/>
        <xdr:cNvSpPr txBox="1"/>
      </xdr:nvSpPr>
      <xdr:spPr>
        <a:xfrm>
          <a:off x="5894805" y="133401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226</xdr:row>
      <xdr:rowOff>5196</xdr:rowOff>
    </xdr:from>
    <xdr:ext cx="184731" cy="264560"/>
    <xdr:sp macro="" textlink="">
      <xdr:nvSpPr>
        <xdr:cNvPr id="2159" name="TextBox 2158"/>
        <xdr:cNvSpPr txBox="1"/>
      </xdr:nvSpPr>
      <xdr:spPr>
        <a:xfrm>
          <a:off x="6844799" y="133401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226</xdr:row>
      <xdr:rowOff>5196</xdr:rowOff>
    </xdr:from>
    <xdr:ext cx="184731" cy="264560"/>
    <xdr:sp macro="" textlink="">
      <xdr:nvSpPr>
        <xdr:cNvPr id="2160" name="TextBox 2159"/>
        <xdr:cNvSpPr txBox="1"/>
      </xdr:nvSpPr>
      <xdr:spPr>
        <a:xfrm>
          <a:off x="6844799" y="133401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226</xdr:row>
      <xdr:rowOff>5196</xdr:rowOff>
    </xdr:from>
    <xdr:ext cx="184731" cy="264560"/>
    <xdr:sp macro="" textlink="">
      <xdr:nvSpPr>
        <xdr:cNvPr id="2161" name="TextBox 2160"/>
        <xdr:cNvSpPr txBox="1"/>
      </xdr:nvSpPr>
      <xdr:spPr>
        <a:xfrm>
          <a:off x="6844799" y="133401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372</xdr:row>
      <xdr:rowOff>0</xdr:rowOff>
    </xdr:from>
    <xdr:ext cx="184731" cy="264560"/>
    <xdr:sp macro="" textlink="">
      <xdr:nvSpPr>
        <xdr:cNvPr id="2162" name="TextBox 2161"/>
        <xdr:cNvSpPr txBox="1"/>
      </xdr:nvSpPr>
      <xdr:spPr>
        <a:xfrm>
          <a:off x="12652542" y="1238350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372</xdr:row>
      <xdr:rowOff>0</xdr:rowOff>
    </xdr:from>
    <xdr:ext cx="184731" cy="264560"/>
    <xdr:sp macro="" textlink="">
      <xdr:nvSpPr>
        <xdr:cNvPr id="2163" name="TextBox 2162"/>
        <xdr:cNvSpPr txBox="1"/>
      </xdr:nvSpPr>
      <xdr:spPr>
        <a:xfrm>
          <a:off x="12652542" y="1238350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372</xdr:row>
      <xdr:rowOff>0</xdr:rowOff>
    </xdr:from>
    <xdr:ext cx="184731" cy="264560"/>
    <xdr:sp macro="" textlink="">
      <xdr:nvSpPr>
        <xdr:cNvPr id="2164" name="TextBox 2163"/>
        <xdr:cNvSpPr txBox="1"/>
      </xdr:nvSpPr>
      <xdr:spPr>
        <a:xfrm>
          <a:off x="12652542" y="1238350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372</xdr:row>
      <xdr:rowOff>0</xdr:rowOff>
    </xdr:from>
    <xdr:ext cx="184731" cy="264560"/>
    <xdr:sp macro="" textlink="">
      <xdr:nvSpPr>
        <xdr:cNvPr id="2165" name="TextBox 2164"/>
        <xdr:cNvSpPr txBox="1"/>
      </xdr:nvSpPr>
      <xdr:spPr>
        <a:xfrm>
          <a:off x="12652542" y="1238350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372</xdr:row>
      <xdr:rowOff>0</xdr:rowOff>
    </xdr:from>
    <xdr:ext cx="184731" cy="264560"/>
    <xdr:sp macro="" textlink="">
      <xdr:nvSpPr>
        <xdr:cNvPr id="2166" name="TextBox 2165"/>
        <xdr:cNvSpPr txBox="1"/>
      </xdr:nvSpPr>
      <xdr:spPr>
        <a:xfrm>
          <a:off x="12652542" y="1238350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372</xdr:row>
      <xdr:rowOff>0</xdr:rowOff>
    </xdr:from>
    <xdr:ext cx="184731" cy="264560"/>
    <xdr:sp macro="" textlink="">
      <xdr:nvSpPr>
        <xdr:cNvPr id="2167" name="TextBox 2166"/>
        <xdr:cNvSpPr txBox="1"/>
      </xdr:nvSpPr>
      <xdr:spPr>
        <a:xfrm>
          <a:off x="12652542" y="1238350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372</xdr:row>
      <xdr:rowOff>0</xdr:rowOff>
    </xdr:from>
    <xdr:ext cx="184731" cy="264560"/>
    <xdr:sp macro="" textlink="">
      <xdr:nvSpPr>
        <xdr:cNvPr id="2168" name="TextBox 2167"/>
        <xdr:cNvSpPr txBox="1"/>
      </xdr:nvSpPr>
      <xdr:spPr>
        <a:xfrm>
          <a:off x="13602536" y="1238350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372</xdr:row>
      <xdr:rowOff>0</xdr:rowOff>
    </xdr:from>
    <xdr:ext cx="184731" cy="264560"/>
    <xdr:sp macro="" textlink="">
      <xdr:nvSpPr>
        <xdr:cNvPr id="2169" name="TextBox 2168"/>
        <xdr:cNvSpPr txBox="1"/>
      </xdr:nvSpPr>
      <xdr:spPr>
        <a:xfrm>
          <a:off x="13602536" y="1238350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372</xdr:row>
      <xdr:rowOff>0</xdr:rowOff>
    </xdr:from>
    <xdr:ext cx="184731" cy="264560"/>
    <xdr:sp macro="" textlink="">
      <xdr:nvSpPr>
        <xdr:cNvPr id="2170" name="TextBox 2169"/>
        <xdr:cNvSpPr txBox="1"/>
      </xdr:nvSpPr>
      <xdr:spPr>
        <a:xfrm>
          <a:off x="13602536" y="1238350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372</xdr:row>
      <xdr:rowOff>0</xdr:rowOff>
    </xdr:from>
    <xdr:ext cx="184731" cy="264560"/>
    <xdr:sp macro="" textlink="">
      <xdr:nvSpPr>
        <xdr:cNvPr id="2171" name="TextBox 2170"/>
        <xdr:cNvSpPr txBox="1"/>
      </xdr:nvSpPr>
      <xdr:spPr>
        <a:xfrm>
          <a:off x="14507411" y="1238350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372</xdr:row>
      <xdr:rowOff>0</xdr:rowOff>
    </xdr:from>
    <xdr:ext cx="184731" cy="264560"/>
    <xdr:sp macro="" textlink="">
      <xdr:nvSpPr>
        <xdr:cNvPr id="2172" name="TextBox 2171"/>
        <xdr:cNvSpPr txBox="1"/>
      </xdr:nvSpPr>
      <xdr:spPr>
        <a:xfrm>
          <a:off x="14507411" y="1238350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372</xdr:row>
      <xdr:rowOff>0</xdr:rowOff>
    </xdr:from>
    <xdr:ext cx="184731" cy="264560"/>
    <xdr:sp macro="" textlink="">
      <xdr:nvSpPr>
        <xdr:cNvPr id="2173" name="TextBox 2172"/>
        <xdr:cNvSpPr txBox="1"/>
      </xdr:nvSpPr>
      <xdr:spPr>
        <a:xfrm>
          <a:off x="14507411" y="1238350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372</xdr:row>
      <xdr:rowOff>0</xdr:rowOff>
    </xdr:from>
    <xdr:ext cx="184731" cy="264560"/>
    <xdr:sp macro="" textlink="">
      <xdr:nvSpPr>
        <xdr:cNvPr id="2174" name="TextBox 2173"/>
        <xdr:cNvSpPr txBox="1"/>
      </xdr:nvSpPr>
      <xdr:spPr>
        <a:xfrm>
          <a:off x="15419304" y="1238350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372</xdr:row>
      <xdr:rowOff>0</xdr:rowOff>
    </xdr:from>
    <xdr:ext cx="184731" cy="264560"/>
    <xdr:sp macro="" textlink="">
      <xdr:nvSpPr>
        <xdr:cNvPr id="2175" name="TextBox 2174"/>
        <xdr:cNvSpPr txBox="1"/>
      </xdr:nvSpPr>
      <xdr:spPr>
        <a:xfrm>
          <a:off x="15419304" y="1238350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372</xdr:row>
      <xdr:rowOff>0</xdr:rowOff>
    </xdr:from>
    <xdr:ext cx="184731" cy="264560"/>
    <xdr:sp macro="" textlink="">
      <xdr:nvSpPr>
        <xdr:cNvPr id="2176" name="TextBox 2175"/>
        <xdr:cNvSpPr txBox="1"/>
      </xdr:nvSpPr>
      <xdr:spPr>
        <a:xfrm>
          <a:off x="15419304" y="1238350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372</xdr:row>
      <xdr:rowOff>0</xdr:rowOff>
    </xdr:from>
    <xdr:ext cx="184731" cy="264560"/>
    <xdr:sp macro="" textlink="">
      <xdr:nvSpPr>
        <xdr:cNvPr id="2177" name="TextBox 2176"/>
        <xdr:cNvSpPr txBox="1"/>
      </xdr:nvSpPr>
      <xdr:spPr>
        <a:xfrm>
          <a:off x="16369799" y="1238350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372</xdr:row>
      <xdr:rowOff>0</xdr:rowOff>
    </xdr:from>
    <xdr:ext cx="184731" cy="264560"/>
    <xdr:sp macro="" textlink="">
      <xdr:nvSpPr>
        <xdr:cNvPr id="2178" name="TextBox 2177"/>
        <xdr:cNvSpPr txBox="1"/>
      </xdr:nvSpPr>
      <xdr:spPr>
        <a:xfrm>
          <a:off x="16369799" y="1238350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372</xdr:row>
      <xdr:rowOff>0</xdr:rowOff>
    </xdr:from>
    <xdr:ext cx="184731" cy="264560"/>
    <xdr:sp macro="" textlink="">
      <xdr:nvSpPr>
        <xdr:cNvPr id="2179" name="TextBox 2178"/>
        <xdr:cNvSpPr txBox="1"/>
      </xdr:nvSpPr>
      <xdr:spPr>
        <a:xfrm>
          <a:off x="16369799" y="1238350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</xdr:row>
      <xdr:rowOff>4330</xdr:rowOff>
    </xdr:from>
    <xdr:ext cx="184731" cy="264560"/>
    <xdr:sp macro="" textlink="">
      <xdr:nvSpPr>
        <xdr:cNvPr id="2180" name="TextBox 2179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</xdr:row>
      <xdr:rowOff>4330</xdr:rowOff>
    </xdr:from>
    <xdr:ext cx="184731" cy="264560"/>
    <xdr:sp macro="" textlink="">
      <xdr:nvSpPr>
        <xdr:cNvPr id="2181" name="TextBox 2180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</xdr:row>
      <xdr:rowOff>4330</xdr:rowOff>
    </xdr:from>
    <xdr:ext cx="184731" cy="264560"/>
    <xdr:sp macro="" textlink="">
      <xdr:nvSpPr>
        <xdr:cNvPr id="2182" name="TextBox 2181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</xdr:row>
      <xdr:rowOff>4330</xdr:rowOff>
    </xdr:from>
    <xdr:ext cx="184731" cy="264560"/>
    <xdr:sp macro="" textlink="">
      <xdr:nvSpPr>
        <xdr:cNvPr id="2183" name="TextBox 2182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</xdr:row>
      <xdr:rowOff>4330</xdr:rowOff>
    </xdr:from>
    <xdr:ext cx="184731" cy="264560"/>
    <xdr:sp macro="" textlink="">
      <xdr:nvSpPr>
        <xdr:cNvPr id="2184" name="TextBox 2183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</xdr:row>
      <xdr:rowOff>4330</xdr:rowOff>
    </xdr:from>
    <xdr:ext cx="184731" cy="264560"/>
    <xdr:sp macro="" textlink="">
      <xdr:nvSpPr>
        <xdr:cNvPr id="2185" name="TextBox 2184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</xdr:row>
      <xdr:rowOff>4330</xdr:rowOff>
    </xdr:from>
    <xdr:ext cx="184731" cy="264560"/>
    <xdr:sp macro="" textlink="">
      <xdr:nvSpPr>
        <xdr:cNvPr id="2186" name="TextBox 2185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</xdr:row>
      <xdr:rowOff>4330</xdr:rowOff>
    </xdr:from>
    <xdr:ext cx="184731" cy="264560"/>
    <xdr:sp macro="" textlink="">
      <xdr:nvSpPr>
        <xdr:cNvPr id="2187" name="TextBox 2186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</xdr:row>
      <xdr:rowOff>4330</xdr:rowOff>
    </xdr:from>
    <xdr:ext cx="184731" cy="264560"/>
    <xdr:sp macro="" textlink="">
      <xdr:nvSpPr>
        <xdr:cNvPr id="2188" name="TextBox 2187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189" name="TextBox 2188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190" name="TextBox 2189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191" name="TextBox 2190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192" name="TextBox 2191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193" name="TextBox 2192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194" name="TextBox 2193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195" name="TextBox 2194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196" name="TextBox 2195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197" name="TextBox 2196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</xdr:row>
      <xdr:rowOff>4330</xdr:rowOff>
    </xdr:from>
    <xdr:ext cx="184731" cy="264560"/>
    <xdr:sp macro="" textlink="">
      <xdr:nvSpPr>
        <xdr:cNvPr id="2198" name="TextBox 2197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</xdr:row>
      <xdr:rowOff>4330</xdr:rowOff>
    </xdr:from>
    <xdr:ext cx="184731" cy="264560"/>
    <xdr:sp macro="" textlink="">
      <xdr:nvSpPr>
        <xdr:cNvPr id="2199" name="TextBox 2198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</xdr:row>
      <xdr:rowOff>4330</xdr:rowOff>
    </xdr:from>
    <xdr:ext cx="184731" cy="264560"/>
    <xdr:sp macro="" textlink="">
      <xdr:nvSpPr>
        <xdr:cNvPr id="2200" name="TextBox 2199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</xdr:row>
      <xdr:rowOff>4330</xdr:rowOff>
    </xdr:from>
    <xdr:ext cx="184731" cy="264560"/>
    <xdr:sp macro="" textlink="">
      <xdr:nvSpPr>
        <xdr:cNvPr id="2201" name="TextBox 2200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</xdr:row>
      <xdr:rowOff>4330</xdr:rowOff>
    </xdr:from>
    <xdr:ext cx="184731" cy="264560"/>
    <xdr:sp macro="" textlink="">
      <xdr:nvSpPr>
        <xdr:cNvPr id="2202" name="TextBox 2201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</xdr:row>
      <xdr:rowOff>4330</xdr:rowOff>
    </xdr:from>
    <xdr:ext cx="184731" cy="264560"/>
    <xdr:sp macro="" textlink="">
      <xdr:nvSpPr>
        <xdr:cNvPr id="2203" name="TextBox 2202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</xdr:row>
      <xdr:rowOff>4330</xdr:rowOff>
    </xdr:from>
    <xdr:ext cx="184731" cy="264560"/>
    <xdr:sp macro="" textlink="">
      <xdr:nvSpPr>
        <xdr:cNvPr id="2204" name="TextBox 2203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</xdr:row>
      <xdr:rowOff>4330</xdr:rowOff>
    </xdr:from>
    <xdr:ext cx="184731" cy="264560"/>
    <xdr:sp macro="" textlink="">
      <xdr:nvSpPr>
        <xdr:cNvPr id="2205" name="TextBox 2204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70</xdr:row>
      <xdr:rowOff>4330</xdr:rowOff>
    </xdr:from>
    <xdr:ext cx="184731" cy="264560"/>
    <xdr:sp macro="" textlink="">
      <xdr:nvSpPr>
        <xdr:cNvPr id="2206" name="TextBox 2205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2207" name="TextBox 2206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2208" name="TextBox 2207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2209" name="TextBox 2208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2210" name="TextBox 2209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2211" name="TextBox 2210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2212" name="TextBox 2211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2213" name="TextBox 2212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2214" name="TextBox 2213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2215" name="TextBox 2214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2216" name="TextBox 2215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2217" name="TextBox 2216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2218" name="TextBox 2217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2219" name="TextBox 2218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2220" name="TextBox 2219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2221" name="TextBox 2220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2222" name="TextBox 2221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2223" name="TextBox 2222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2224" name="TextBox 2223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225" name="TextBox 2224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226" name="TextBox 2225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227" name="TextBox 2226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228" name="TextBox 2227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229" name="TextBox 2228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230" name="TextBox 2229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231" name="TextBox 2230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232" name="TextBox 2231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233" name="TextBox 2232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</xdr:row>
      <xdr:rowOff>4330</xdr:rowOff>
    </xdr:from>
    <xdr:ext cx="184731" cy="264560"/>
    <xdr:sp macro="" textlink="">
      <xdr:nvSpPr>
        <xdr:cNvPr id="2234" name="TextBox 2233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</xdr:row>
      <xdr:rowOff>4330</xdr:rowOff>
    </xdr:from>
    <xdr:ext cx="184731" cy="264560"/>
    <xdr:sp macro="" textlink="">
      <xdr:nvSpPr>
        <xdr:cNvPr id="2235" name="TextBox 2234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</xdr:row>
      <xdr:rowOff>4330</xdr:rowOff>
    </xdr:from>
    <xdr:ext cx="184731" cy="264560"/>
    <xdr:sp macro="" textlink="">
      <xdr:nvSpPr>
        <xdr:cNvPr id="2236" name="TextBox 2235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</xdr:row>
      <xdr:rowOff>4330</xdr:rowOff>
    </xdr:from>
    <xdr:ext cx="184731" cy="264560"/>
    <xdr:sp macro="" textlink="">
      <xdr:nvSpPr>
        <xdr:cNvPr id="2237" name="TextBox 2236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</xdr:row>
      <xdr:rowOff>4330</xdr:rowOff>
    </xdr:from>
    <xdr:ext cx="184731" cy="264560"/>
    <xdr:sp macro="" textlink="">
      <xdr:nvSpPr>
        <xdr:cNvPr id="2238" name="TextBox 2237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</xdr:row>
      <xdr:rowOff>4330</xdr:rowOff>
    </xdr:from>
    <xdr:ext cx="184731" cy="264560"/>
    <xdr:sp macro="" textlink="">
      <xdr:nvSpPr>
        <xdr:cNvPr id="2239" name="TextBox 2238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</xdr:row>
      <xdr:rowOff>4330</xdr:rowOff>
    </xdr:from>
    <xdr:ext cx="184731" cy="264560"/>
    <xdr:sp macro="" textlink="">
      <xdr:nvSpPr>
        <xdr:cNvPr id="2240" name="TextBox 2239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</xdr:row>
      <xdr:rowOff>4330</xdr:rowOff>
    </xdr:from>
    <xdr:ext cx="184731" cy="264560"/>
    <xdr:sp macro="" textlink="">
      <xdr:nvSpPr>
        <xdr:cNvPr id="2241" name="TextBox 2240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70</xdr:row>
      <xdr:rowOff>4330</xdr:rowOff>
    </xdr:from>
    <xdr:ext cx="184731" cy="264560"/>
    <xdr:sp macro="" textlink="">
      <xdr:nvSpPr>
        <xdr:cNvPr id="2242" name="TextBox 2241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243" name="TextBox 2242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244" name="TextBox 2243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245" name="TextBox 2244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246" name="TextBox 2245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247" name="TextBox 2246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248" name="TextBox 2247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249" name="TextBox 2248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250" name="TextBox 2249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251" name="TextBox 2250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2252" name="TextBox 2251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2253" name="TextBox 2252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2254" name="TextBox 2253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2255" name="TextBox 2254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2256" name="TextBox 2255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2257" name="TextBox 2256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2258" name="TextBox 2257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2259" name="TextBox 2258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2260" name="TextBox 2259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261" name="TextBox 2260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262" name="TextBox 2261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263" name="TextBox 2262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264" name="TextBox 2263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265" name="TextBox 2264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266" name="TextBox 2265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267" name="TextBox 2266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268" name="TextBox 2267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269" name="TextBox 2268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2270" name="TextBox 2269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2271" name="TextBox 2270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2272" name="TextBox 2271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2273" name="TextBox 2272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2274" name="TextBox 2273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2275" name="TextBox 2274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2276" name="TextBox 2275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2277" name="TextBox 2276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2278" name="TextBox 2277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279" name="TextBox 2278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280" name="TextBox 2279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281" name="TextBox 2280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282" name="TextBox 2281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283" name="TextBox 2282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284" name="TextBox 2283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285" name="TextBox 2284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286" name="TextBox 2285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287" name="TextBox 2286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2288" name="TextBox 2287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2289" name="TextBox 2288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2290" name="TextBox 2289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2291" name="TextBox 2290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2292" name="TextBox 2291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2293" name="TextBox 2292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2294" name="TextBox 2293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2295" name="TextBox 2294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70</xdr:row>
      <xdr:rowOff>4330</xdr:rowOff>
    </xdr:from>
    <xdr:ext cx="184731" cy="264560"/>
    <xdr:sp macro="" textlink="">
      <xdr:nvSpPr>
        <xdr:cNvPr id="2296" name="TextBox 2295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297" name="TextBox 2296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298" name="TextBox 2297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299" name="TextBox 2298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300" name="TextBox 2299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301" name="TextBox 2300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302" name="TextBox 2301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303" name="TextBox 2302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304" name="TextBox 2303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305" name="TextBox 2304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2306" name="TextBox 2305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2307" name="TextBox 2306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2308" name="TextBox 2307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2309" name="TextBox 2308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2310" name="TextBox 2309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2311" name="TextBox 2310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2312" name="TextBox 2311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2313" name="TextBox 2312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2314" name="TextBox 2313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315" name="TextBox 2314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316" name="TextBox 2315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317" name="TextBox 2316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318" name="TextBox 2317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319" name="TextBox 2318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320" name="TextBox 2319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321" name="TextBox 2320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322" name="TextBox 2321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323" name="TextBox 2322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</xdr:row>
      <xdr:rowOff>4330</xdr:rowOff>
    </xdr:from>
    <xdr:ext cx="184731" cy="264560"/>
    <xdr:sp macro="" textlink="">
      <xdr:nvSpPr>
        <xdr:cNvPr id="2324" name="TextBox 2323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</xdr:row>
      <xdr:rowOff>4330</xdr:rowOff>
    </xdr:from>
    <xdr:ext cx="184731" cy="264560"/>
    <xdr:sp macro="" textlink="">
      <xdr:nvSpPr>
        <xdr:cNvPr id="2325" name="TextBox 2324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</xdr:row>
      <xdr:rowOff>4330</xdr:rowOff>
    </xdr:from>
    <xdr:ext cx="184731" cy="264560"/>
    <xdr:sp macro="" textlink="">
      <xdr:nvSpPr>
        <xdr:cNvPr id="2326" name="TextBox 2325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</xdr:row>
      <xdr:rowOff>4330</xdr:rowOff>
    </xdr:from>
    <xdr:ext cx="184731" cy="264560"/>
    <xdr:sp macro="" textlink="">
      <xdr:nvSpPr>
        <xdr:cNvPr id="2327" name="TextBox 2326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</xdr:row>
      <xdr:rowOff>4330</xdr:rowOff>
    </xdr:from>
    <xdr:ext cx="184731" cy="264560"/>
    <xdr:sp macro="" textlink="">
      <xdr:nvSpPr>
        <xdr:cNvPr id="2328" name="TextBox 2327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</xdr:row>
      <xdr:rowOff>4330</xdr:rowOff>
    </xdr:from>
    <xdr:ext cx="184731" cy="264560"/>
    <xdr:sp macro="" textlink="">
      <xdr:nvSpPr>
        <xdr:cNvPr id="2329" name="TextBox 2328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</xdr:row>
      <xdr:rowOff>4330</xdr:rowOff>
    </xdr:from>
    <xdr:ext cx="184731" cy="264560"/>
    <xdr:sp macro="" textlink="">
      <xdr:nvSpPr>
        <xdr:cNvPr id="2330" name="TextBox 2329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</xdr:row>
      <xdr:rowOff>4330</xdr:rowOff>
    </xdr:from>
    <xdr:ext cx="184731" cy="264560"/>
    <xdr:sp macro="" textlink="">
      <xdr:nvSpPr>
        <xdr:cNvPr id="2331" name="TextBox 2330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</xdr:row>
      <xdr:rowOff>4330</xdr:rowOff>
    </xdr:from>
    <xdr:ext cx="184731" cy="264560"/>
    <xdr:sp macro="" textlink="">
      <xdr:nvSpPr>
        <xdr:cNvPr id="2332" name="TextBox 2331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333" name="TextBox 2332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334" name="TextBox 2333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335" name="TextBox 2334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336" name="TextBox 2335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337" name="TextBox 2336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338" name="TextBox 2337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339" name="TextBox 2338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340" name="TextBox 2339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341" name="TextBox 2340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2342" name="TextBox 2341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2343" name="TextBox 2342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2344" name="TextBox 2343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2345" name="TextBox 2344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2346" name="TextBox 2345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2347" name="TextBox 2346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2348" name="TextBox 2347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2349" name="TextBox 2348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70</xdr:row>
      <xdr:rowOff>4330</xdr:rowOff>
    </xdr:from>
    <xdr:ext cx="184731" cy="264560"/>
    <xdr:sp macro="" textlink="">
      <xdr:nvSpPr>
        <xdr:cNvPr id="2350" name="TextBox 2349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351" name="TextBox 2350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352" name="TextBox 2351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353" name="TextBox 2352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354" name="TextBox 2353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355" name="TextBox 2354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356" name="TextBox 2355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357" name="TextBox 2356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358" name="TextBox 2357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359" name="TextBox 2358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</xdr:row>
      <xdr:rowOff>4330</xdr:rowOff>
    </xdr:from>
    <xdr:ext cx="184731" cy="264560"/>
    <xdr:sp macro="" textlink="">
      <xdr:nvSpPr>
        <xdr:cNvPr id="2360" name="TextBox 2359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</xdr:row>
      <xdr:rowOff>4330</xdr:rowOff>
    </xdr:from>
    <xdr:ext cx="184731" cy="264560"/>
    <xdr:sp macro="" textlink="">
      <xdr:nvSpPr>
        <xdr:cNvPr id="2361" name="TextBox 2360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</xdr:row>
      <xdr:rowOff>4330</xdr:rowOff>
    </xdr:from>
    <xdr:ext cx="184731" cy="264560"/>
    <xdr:sp macro="" textlink="">
      <xdr:nvSpPr>
        <xdr:cNvPr id="2362" name="TextBox 2361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</xdr:row>
      <xdr:rowOff>4330</xdr:rowOff>
    </xdr:from>
    <xdr:ext cx="184731" cy="264560"/>
    <xdr:sp macro="" textlink="">
      <xdr:nvSpPr>
        <xdr:cNvPr id="2363" name="TextBox 2362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</xdr:row>
      <xdr:rowOff>4330</xdr:rowOff>
    </xdr:from>
    <xdr:ext cx="184731" cy="264560"/>
    <xdr:sp macro="" textlink="">
      <xdr:nvSpPr>
        <xdr:cNvPr id="2364" name="TextBox 2363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</xdr:row>
      <xdr:rowOff>4330</xdr:rowOff>
    </xdr:from>
    <xdr:ext cx="184731" cy="264560"/>
    <xdr:sp macro="" textlink="">
      <xdr:nvSpPr>
        <xdr:cNvPr id="2365" name="TextBox 2364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</xdr:row>
      <xdr:rowOff>4330</xdr:rowOff>
    </xdr:from>
    <xdr:ext cx="184731" cy="264560"/>
    <xdr:sp macro="" textlink="">
      <xdr:nvSpPr>
        <xdr:cNvPr id="2366" name="TextBox 2365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</xdr:row>
      <xdr:rowOff>4330</xdr:rowOff>
    </xdr:from>
    <xdr:ext cx="184731" cy="264560"/>
    <xdr:sp macro="" textlink="">
      <xdr:nvSpPr>
        <xdr:cNvPr id="2367" name="TextBox 2366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70</xdr:row>
      <xdr:rowOff>4330</xdr:rowOff>
    </xdr:from>
    <xdr:ext cx="184731" cy="264560"/>
    <xdr:sp macro="" textlink="">
      <xdr:nvSpPr>
        <xdr:cNvPr id="2368" name="TextBox 2367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369" name="TextBox 2368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370" name="TextBox 2369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371" name="TextBox 2370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372" name="TextBox 2371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373" name="TextBox 2372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374" name="TextBox 2373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375" name="TextBox 2374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376" name="TextBox 2375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377" name="TextBox 2376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2378" name="TextBox 2377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2379" name="TextBox 2378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2380" name="TextBox 2379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2381" name="TextBox 2380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2382" name="TextBox 2381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2383" name="TextBox 2382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2384" name="TextBox 2383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2385" name="TextBox 2384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2386" name="TextBox 2385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72</xdr:row>
      <xdr:rowOff>4330</xdr:rowOff>
    </xdr:from>
    <xdr:ext cx="184731" cy="264560"/>
    <xdr:sp macro="" textlink="">
      <xdr:nvSpPr>
        <xdr:cNvPr id="2387" name="TextBox 2386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72</xdr:row>
      <xdr:rowOff>4330</xdr:rowOff>
    </xdr:from>
    <xdr:ext cx="184731" cy="264560"/>
    <xdr:sp macro="" textlink="">
      <xdr:nvSpPr>
        <xdr:cNvPr id="2388" name="TextBox 2387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72</xdr:row>
      <xdr:rowOff>4330</xdr:rowOff>
    </xdr:from>
    <xdr:ext cx="184731" cy="264560"/>
    <xdr:sp macro="" textlink="">
      <xdr:nvSpPr>
        <xdr:cNvPr id="2389" name="TextBox 2388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72</xdr:row>
      <xdr:rowOff>4330</xdr:rowOff>
    </xdr:from>
    <xdr:ext cx="184731" cy="264560"/>
    <xdr:sp macro="" textlink="">
      <xdr:nvSpPr>
        <xdr:cNvPr id="2390" name="TextBox 2389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72</xdr:row>
      <xdr:rowOff>4330</xdr:rowOff>
    </xdr:from>
    <xdr:ext cx="184731" cy="264560"/>
    <xdr:sp macro="" textlink="">
      <xdr:nvSpPr>
        <xdr:cNvPr id="2391" name="TextBox 2390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72</xdr:row>
      <xdr:rowOff>4330</xdr:rowOff>
    </xdr:from>
    <xdr:ext cx="184731" cy="264560"/>
    <xdr:sp macro="" textlink="">
      <xdr:nvSpPr>
        <xdr:cNvPr id="2392" name="TextBox 2391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72</xdr:row>
      <xdr:rowOff>4330</xdr:rowOff>
    </xdr:from>
    <xdr:ext cx="184731" cy="264560"/>
    <xdr:sp macro="" textlink="">
      <xdr:nvSpPr>
        <xdr:cNvPr id="2393" name="TextBox 2392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72</xdr:row>
      <xdr:rowOff>4330</xdr:rowOff>
    </xdr:from>
    <xdr:ext cx="184731" cy="264560"/>
    <xdr:sp macro="" textlink="">
      <xdr:nvSpPr>
        <xdr:cNvPr id="2394" name="TextBox 2393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72</xdr:row>
      <xdr:rowOff>4330</xdr:rowOff>
    </xdr:from>
    <xdr:ext cx="184731" cy="264560"/>
    <xdr:sp macro="" textlink="">
      <xdr:nvSpPr>
        <xdr:cNvPr id="2395" name="TextBox 2394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396" name="TextBox 2395"/>
        <xdr:cNvSpPr txBox="1"/>
      </xdr:nvSpPr>
      <xdr:spPr>
        <a:xfrm>
          <a:off x="6844799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397" name="TextBox 2396"/>
        <xdr:cNvSpPr txBox="1"/>
      </xdr:nvSpPr>
      <xdr:spPr>
        <a:xfrm>
          <a:off x="6844799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398" name="TextBox 2397"/>
        <xdr:cNvSpPr txBox="1"/>
      </xdr:nvSpPr>
      <xdr:spPr>
        <a:xfrm>
          <a:off x="6844799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399" name="TextBox 2398"/>
        <xdr:cNvSpPr txBox="1"/>
      </xdr:nvSpPr>
      <xdr:spPr>
        <a:xfrm>
          <a:off x="6844799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400" name="TextBox 2399"/>
        <xdr:cNvSpPr txBox="1"/>
      </xdr:nvSpPr>
      <xdr:spPr>
        <a:xfrm>
          <a:off x="6844799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401" name="TextBox 2400"/>
        <xdr:cNvSpPr txBox="1"/>
      </xdr:nvSpPr>
      <xdr:spPr>
        <a:xfrm>
          <a:off x="6844799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402" name="TextBox 2401"/>
        <xdr:cNvSpPr txBox="1"/>
      </xdr:nvSpPr>
      <xdr:spPr>
        <a:xfrm>
          <a:off x="6844799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403" name="TextBox 2402"/>
        <xdr:cNvSpPr txBox="1"/>
      </xdr:nvSpPr>
      <xdr:spPr>
        <a:xfrm>
          <a:off x="6844799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404" name="TextBox 2403"/>
        <xdr:cNvSpPr txBox="1"/>
      </xdr:nvSpPr>
      <xdr:spPr>
        <a:xfrm>
          <a:off x="6844799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72</xdr:row>
      <xdr:rowOff>4330</xdr:rowOff>
    </xdr:from>
    <xdr:ext cx="184731" cy="264560"/>
    <xdr:sp macro="" textlink="">
      <xdr:nvSpPr>
        <xdr:cNvPr id="2405" name="TextBox 2404"/>
        <xdr:cNvSpPr txBox="1"/>
      </xdr:nvSpPr>
      <xdr:spPr>
        <a:xfrm>
          <a:off x="6844799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72</xdr:row>
      <xdr:rowOff>4330</xdr:rowOff>
    </xdr:from>
    <xdr:ext cx="184731" cy="264560"/>
    <xdr:sp macro="" textlink="">
      <xdr:nvSpPr>
        <xdr:cNvPr id="2406" name="TextBox 2405"/>
        <xdr:cNvSpPr txBox="1"/>
      </xdr:nvSpPr>
      <xdr:spPr>
        <a:xfrm>
          <a:off x="6844799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72</xdr:row>
      <xdr:rowOff>4330</xdr:rowOff>
    </xdr:from>
    <xdr:ext cx="184731" cy="264560"/>
    <xdr:sp macro="" textlink="">
      <xdr:nvSpPr>
        <xdr:cNvPr id="2407" name="TextBox 2406"/>
        <xdr:cNvSpPr txBox="1"/>
      </xdr:nvSpPr>
      <xdr:spPr>
        <a:xfrm>
          <a:off x="6844799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72</xdr:row>
      <xdr:rowOff>4330</xdr:rowOff>
    </xdr:from>
    <xdr:ext cx="184731" cy="264560"/>
    <xdr:sp macro="" textlink="">
      <xdr:nvSpPr>
        <xdr:cNvPr id="2408" name="TextBox 2407"/>
        <xdr:cNvSpPr txBox="1"/>
      </xdr:nvSpPr>
      <xdr:spPr>
        <a:xfrm>
          <a:off x="6844799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72</xdr:row>
      <xdr:rowOff>4330</xdr:rowOff>
    </xdr:from>
    <xdr:ext cx="184731" cy="264560"/>
    <xdr:sp macro="" textlink="">
      <xdr:nvSpPr>
        <xdr:cNvPr id="2409" name="TextBox 2408"/>
        <xdr:cNvSpPr txBox="1"/>
      </xdr:nvSpPr>
      <xdr:spPr>
        <a:xfrm>
          <a:off x="6844799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72</xdr:row>
      <xdr:rowOff>4330</xdr:rowOff>
    </xdr:from>
    <xdr:ext cx="184731" cy="264560"/>
    <xdr:sp macro="" textlink="">
      <xdr:nvSpPr>
        <xdr:cNvPr id="2410" name="TextBox 2409"/>
        <xdr:cNvSpPr txBox="1"/>
      </xdr:nvSpPr>
      <xdr:spPr>
        <a:xfrm>
          <a:off x="6844799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72</xdr:row>
      <xdr:rowOff>4330</xdr:rowOff>
    </xdr:from>
    <xdr:ext cx="184731" cy="264560"/>
    <xdr:sp macro="" textlink="">
      <xdr:nvSpPr>
        <xdr:cNvPr id="2411" name="TextBox 2410"/>
        <xdr:cNvSpPr txBox="1"/>
      </xdr:nvSpPr>
      <xdr:spPr>
        <a:xfrm>
          <a:off x="6844799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72</xdr:row>
      <xdr:rowOff>4330</xdr:rowOff>
    </xdr:from>
    <xdr:ext cx="184731" cy="264560"/>
    <xdr:sp macro="" textlink="">
      <xdr:nvSpPr>
        <xdr:cNvPr id="2412" name="TextBox 2411"/>
        <xdr:cNvSpPr txBox="1"/>
      </xdr:nvSpPr>
      <xdr:spPr>
        <a:xfrm>
          <a:off x="6844799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72</xdr:row>
      <xdr:rowOff>4330</xdr:rowOff>
    </xdr:from>
    <xdr:ext cx="184731" cy="264560"/>
    <xdr:sp macro="" textlink="">
      <xdr:nvSpPr>
        <xdr:cNvPr id="2413" name="TextBox 2412"/>
        <xdr:cNvSpPr txBox="1"/>
      </xdr:nvSpPr>
      <xdr:spPr>
        <a:xfrm>
          <a:off x="6844799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414" name="TextBox 2413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415" name="TextBox 2414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416" name="TextBox 2415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417" name="TextBox 2416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418" name="TextBox 2417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419" name="TextBox 2418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420" name="TextBox 2419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421" name="TextBox 2420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422" name="TextBox 2421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423" name="TextBox 2422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424" name="TextBox 2423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425" name="TextBox 2424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426" name="TextBox 2425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427" name="TextBox 2426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428" name="TextBox 2427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429" name="TextBox 2428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430" name="TextBox 2429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431" name="TextBox 2430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432" name="TextBox 2431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433" name="TextBox 2432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434" name="TextBox 2433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435" name="TextBox 2434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436" name="TextBox 2435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437" name="TextBox 2436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438" name="TextBox 2437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439" name="TextBox 2438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440" name="TextBox 2439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441" name="TextBox 2440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442" name="TextBox 2441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443" name="TextBox 2442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444" name="TextBox 2443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445" name="TextBox 2444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446" name="TextBox 2445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447" name="TextBox 2446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448" name="TextBox 2447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449" name="TextBox 2448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450" name="TextBox 2449"/>
        <xdr:cNvSpPr txBox="1"/>
      </xdr:nvSpPr>
      <xdr:spPr>
        <a:xfrm>
          <a:off x="9612062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451" name="TextBox 2450"/>
        <xdr:cNvSpPr txBox="1"/>
      </xdr:nvSpPr>
      <xdr:spPr>
        <a:xfrm>
          <a:off x="9612062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452" name="TextBox 2451"/>
        <xdr:cNvSpPr txBox="1"/>
      </xdr:nvSpPr>
      <xdr:spPr>
        <a:xfrm>
          <a:off x="9612062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453" name="TextBox 2452"/>
        <xdr:cNvSpPr txBox="1"/>
      </xdr:nvSpPr>
      <xdr:spPr>
        <a:xfrm>
          <a:off x="9612062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454" name="TextBox 2453"/>
        <xdr:cNvSpPr txBox="1"/>
      </xdr:nvSpPr>
      <xdr:spPr>
        <a:xfrm>
          <a:off x="9612062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455" name="TextBox 2454"/>
        <xdr:cNvSpPr txBox="1"/>
      </xdr:nvSpPr>
      <xdr:spPr>
        <a:xfrm>
          <a:off x="9612062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456" name="TextBox 2455"/>
        <xdr:cNvSpPr txBox="1"/>
      </xdr:nvSpPr>
      <xdr:spPr>
        <a:xfrm>
          <a:off x="9612062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457" name="TextBox 2456"/>
        <xdr:cNvSpPr txBox="1"/>
      </xdr:nvSpPr>
      <xdr:spPr>
        <a:xfrm>
          <a:off x="9612062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458" name="TextBox 2457"/>
        <xdr:cNvSpPr txBox="1"/>
      </xdr:nvSpPr>
      <xdr:spPr>
        <a:xfrm>
          <a:off x="9612062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72</xdr:row>
      <xdr:rowOff>4330</xdr:rowOff>
    </xdr:from>
    <xdr:ext cx="184731" cy="264560"/>
    <xdr:sp macro="" textlink="">
      <xdr:nvSpPr>
        <xdr:cNvPr id="2459" name="TextBox 2458"/>
        <xdr:cNvSpPr txBox="1"/>
      </xdr:nvSpPr>
      <xdr:spPr>
        <a:xfrm>
          <a:off x="9612062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72</xdr:row>
      <xdr:rowOff>4330</xdr:rowOff>
    </xdr:from>
    <xdr:ext cx="184731" cy="264560"/>
    <xdr:sp macro="" textlink="">
      <xdr:nvSpPr>
        <xdr:cNvPr id="2460" name="TextBox 2459"/>
        <xdr:cNvSpPr txBox="1"/>
      </xdr:nvSpPr>
      <xdr:spPr>
        <a:xfrm>
          <a:off x="9612062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72</xdr:row>
      <xdr:rowOff>4330</xdr:rowOff>
    </xdr:from>
    <xdr:ext cx="184731" cy="264560"/>
    <xdr:sp macro="" textlink="">
      <xdr:nvSpPr>
        <xdr:cNvPr id="2461" name="TextBox 2460"/>
        <xdr:cNvSpPr txBox="1"/>
      </xdr:nvSpPr>
      <xdr:spPr>
        <a:xfrm>
          <a:off x="9612062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72</xdr:row>
      <xdr:rowOff>4330</xdr:rowOff>
    </xdr:from>
    <xdr:ext cx="184731" cy="264560"/>
    <xdr:sp macro="" textlink="">
      <xdr:nvSpPr>
        <xdr:cNvPr id="2462" name="TextBox 2461"/>
        <xdr:cNvSpPr txBox="1"/>
      </xdr:nvSpPr>
      <xdr:spPr>
        <a:xfrm>
          <a:off x="9612062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72</xdr:row>
      <xdr:rowOff>4330</xdr:rowOff>
    </xdr:from>
    <xdr:ext cx="184731" cy="264560"/>
    <xdr:sp macro="" textlink="">
      <xdr:nvSpPr>
        <xdr:cNvPr id="2463" name="TextBox 2462"/>
        <xdr:cNvSpPr txBox="1"/>
      </xdr:nvSpPr>
      <xdr:spPr>
        <a:xfrm>
          <a:off x="9612062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72</xdr:row>
      <xdr:rowOff>4330</xdr:rowOff>
    </xdr:from>
    <xdr:ext cx="184731" cy="264560"/>
    <xdr:sp macro="" textlink="">
      <xdr:nvSpPr>
        <xdr:cNvPr id="2464" name="TextBox 2463"/>
        <xdr:cNvSpPr txBox="1"/>
      </xdr:nvSpPr>
      <xdr:spPr>
        <a:xfrm>
          <a:off x="9612062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72</xdr:row>
      <xdr:rowOff>4330</xdr:rowOff>
    </xdr:from>
    <xdr:ext cx="184731" cy="264560"/>
    <xdr:sp macro="" textlink="">
      <xdr:nvSpPr>
        <xdr:cNvPr id="2465" name="TextBox 2464"/>
        <xdr:cNvSpPr txBox="1"/>
      </xdr:nvSpPr>
      <xdr:spPr>
        <a:xfrm>
          <a:off x="9612062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72</xdr:row>
      <xdr:rowOff>4330</xdr:rowOff>
    </xdr:from>
    <xdr:ext cx="184731" cy="264560"/>
    <xdr:sp macro="" textlink="">
      <xdr:nvSpPr>
        <xdr:cNvPr id="2466" name="TextBox 2465"/>
        <xdr:cNvSpPr txBox="1"/>
      </xdr:nvSpPr>
      <xdr:spPr>
        <a:xfrm>
          <a:off x="9612062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72</xdr:row>
      <xdr:rowOff>4330</xdr:rowOff>
    </xdr:from>
    <xdr:ext cx="184731" cy="264560"/>
    <xdr:sp macro="" textlink="">
      <xdr:nvSpPr>
        <xdr:cNvPr id="2467" name="TextBox 2466"/>
        <xdr:cNvSpPr txBox="1"/>
      </xdr:nvSpPr>
      <xdr:spPr>
        <a:xfrm>
          <a:off x="9612062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71</xdr:row>
      <xdr:rowOff>4330</xdr:rowOff>
    </xdr:from>
    <xdr:ext cx="184731" cy="264560"/>
    <xdr:sp macro="" textlink="">
      <xdr:nvSpPr>
        <xdr:cNvPr id="2468" name="TextBox 2467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71</xdr:row>
      <xdr:rowOff>4330</xdr:rowOff>
    </xdr:from>
    <xdr:ext cx="184731" cy="264560"/>
    <xdr:sp macro="" textlink="">
      <xdr:nvSpPr>
        <xdr:cNvPr id="2469" name="TextBox 2468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71</xdr:row>
      <xdr:rowOff>4330</xdr:rowOff>
    </xdr:from>
    <xdr:ext cx="184731" cy="264560"/>
    <xdr:sp macro="" textlink="">
      <xdr:nvSpPr>
        <xdr:cNvPr id="2470" name="TextBox 2469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71</xdr:row>
      <xdr:rowOff>4330</xdr:rowOff>
    </xdr:from>
    <xdr:ext cx="184731" cy="264560"/>
    <xdr:sp macro="" textlink="">
      <xdr:nvSpPr>
        <xdr:cNvPr id="2471" name="TextBox 2470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71</xdr:row>
      <xdr:rowOff>4330</xdr:rowOff>
    </xdr:from>
    <xdr:ext cx="184731" cy="264560"/>
    <xdr:sp macro="" textlink="">
      <xdr:nvSpPr>
        <xdr:cNvPr id="2472" name="TextBox 2471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71</xdr:row>
      <xdr:rowOff>4330</xdr:rowOff>
    </xdr:from>
    <xdr:ext cx="184731" cy="264560"/>
    <xdr:sp macro="" textlink="">
      <xdr:nvSpPr>
        <xdr:cNvPr id="2473" name="TextBox 2472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71</xdr:row>
      <xdr:rowOff>4330</xdr:rowOff>
    </xdr:from>
    <xdr:ext cx="184731" cy="264560"/>
    <xdr:sp macro="" textlink="">
      <xdr:nvSpPr>
        <xdr:cNvPr id="2474" name="TextBox 2473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71</xdr:row>
      <xdr:rowOff>4330</xdr:rowOff>
    </xdr:from>
    <xdr:ext cx="184731" cy="264560"/>
    <xdr:sp macro="" textlink="">
      <xdr:nvSpPr>
        <xdr:cNvPr id="2475" name="TextBox 2474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71</xdr:row>
      <xdr:rowOff>4330</xdr:rowOff>
    </xdr:from>
    <xdr:ext cx="184731" cy="264560"/>
    <xdr:sp macro="" textlink="">
      <xdr:nvSpPr>
        <xdr:cNvPr id="2476" name="TextBox 2475"/>
        <xdr:cNvSpPr txBox="1"/>
      </xdr:nvSpPr>
      <xdr:spPr>
        <a:xfrm>
          <a:off x="49931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72</xdr:row>
      <xdr:rowOff>4330</xdr:rowOff>
    </xdr:from>
    <xdr:ext cx="184731" cy="264560"/>
    <xdr:sp macro="" textlink="">
      <xdr:nvSpPr>
        <xdr:cNvPr id="2477" name="TextBox 2476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72</xdr:row>
      <xdr:rowOff>4330</xdr:rowOff>
    </xdr:from>
    <xdr:ext cx="184731" cy="264560"/>
    <xdr:sp macro="" textlink="">
      <xdr:nvSpPr>
        <xdr:cNvPr id="2478" name="TextBox 2477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72</xdr:row>
      <xdr:rowOff>4330</xdr:rowOff>
    </xdr:from>
    <xdr:ext cx="184731" cy="264560"/>
    <xdr:sp macro="" textlink="">
      <xdr:nvSpPr>
        <xdr:cNvPr id="2479" name="TextBox 2478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72</xdr:row>
      <xdr:rowOff>4330</xdr:rowOff>
    </xdr:from>
    <xdr:ext cx="184731" cy="264560"/>
    <xdr:sp macro="" textlink="">
      <xdr:nvSpPr>
        <xdr:cNvPr id="2480" name="TextBox 2479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72</xdr:row>
      <xdr:rowOff>4330</xdr:rowOff>
    </xdr:from>
    <xdr:ext cx="184731" cy="264560"/>
    <xdr:sp macro="" textlink="">
      <xdr:nvSpPr>
        <xdr:cNvPr id="2481" name="TextBox 2480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72</xdr:row>
      <xdr:rowOff>4330</xdr:rowOff>
    </xdr:from>
    <xdr:ext cx="184731" cy="264560"/>
    <xdr:sp macro="" textlink="">
      <xdr:nvSpPr>
        <xdr:cNvPr id="2482" name="TextBox 2481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72</xdr:row>
      <xdr:rowOff>4330</xdr:rowOff>
    </xdr:from>
    <xdr:ext cx="184731" cy="264560"/>
    <xdr:sp macro="" textlink="">
      <xdr:nvSpPr>
        <xdr:cNvPr id="2483" name="TextBox 2482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72</xdr:row>
      <xdr:rowOff>4330</xdr:rowOff>
    </xdr:from>
    <xdr:ext cx="184731" cy="264560"/>
    <xdr:sp macro="" textlink="">
      <xdr:nvSpPr>
        <xdr:cNvPr id="2484" name="TextBox 2483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72</xdr:row>
      <xdr:rowOff>4330</xdr:rowOff>
    </xdr:from>
    <xdr:ext cx="184731" cy="264560"/>
    <xdr:sp macro="" textlink="">
      <xdr:nvSpPr>
        <xdr:cNvPr id="2485" name="TextBox 2484"/>
        <xdr:cNvSpPr txBox="1"/>
      </xdr:nvSpPr>
      <xdr:spPr>
        <a:xfrm>
          <a:off x="49931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486" name="TextBox 2485"/>
        <xdr:cNvSpPr txBox="1"/>
      </xdr:nvSpPr>
      <xdr:spPr>
        <a:xfrm>
          <a:off x="6844799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487" name="TextBox 2486"/>
        <xdr:cNvSpPr txBox="1"/>
      </xdr:nvSpPr>
      <xdr:spPr>
        <a:xfrm>
          <a:off x="6844799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488" name="TextBox 2487"/>
        <xdr:cNvSpPr txBox="1"/>
      </xdr:nvSpPr>
      <xdr:spPr>
        <a:xfrm>
          <a:off x="6844799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489" name="TextBox 2488"/>
        <xdr:cNvSpPr txBox="1"/>
      </xdr:nvSpPr>
      <xdr:spPr>
        <a:xfrm>
          <a:off x="6844799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490" name="TextBox 2489"/>
        <xdr:cNvSpPr txBox="1"/>
      </xdr:nvSpPr>
      <xdr:spPr>
        <a:xfrm>
          <a:off x="6844799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491" name="TextBox 2490"/>
        <xdr:cNvSpPr txBox="1"/>
      </xdr:nvSpPr>
      <xdr:spPr>
        <a:xfrm>
          <a:off x="6844799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492" name="TextBox 2491"/>
        <xdr:cNvSpPr txBox="1"/>
      </xdr:nvSpPr>
      <xdr:spPr>
        <a:xfrm>
          <a:off x="6844799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493" name="TextBox 2492"/>
        <xdr:cNvSpPr txBox="1"/>
      </xdr:nvSpPr>
      <xdr:spPr>
        <a:xfrm>
          <a:off x="6844799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494" name="TextBox 2493"/>
        <xdr:cNvSpPr txBox="1"/>
      </xdr:nvSpPr>
      <xdr:spPr>
        <a:xfrm>
          <a:off x="6844799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72</xdr:row>
      <xdr:rowOff>4330</xdr:rowOff>
    </xdr:from>
    <xdr:ext cx="184731" cy="264560"/>
    <xdr:sp macro="" textlink="">
      <xdr:nvSpPr>
        <xdr:cNvPr id="2495" name="TextBox 2494"/>
        <xdr:cNvSpPr txBox="1"/>
      </xdr:nvSpPr>
      <xdr:spPr>
        <a:xfrm>
          <a:off x="6844799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72</xdr:row>
      <xdr:rowOff>4330</xdr:rowOff>
    </xdr:from>
    <xdr:ext cx="184731" cy="264560"/>
    <xdr:sp macro="" textlink="">
      <xdr:nvSpPr>
        <xdr:cNvPr id="2496" name="TextBox 2495"/>
        <xdr:cNvSpPr txBox="1"/>
      </xdr:nvSpPr>
      <xdr:spPr>
        <a:xfrm>
          <a:off x="6844799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72</xdr:row>
      <xdr:rowOff>4330</xdr:rowOff>
    </xdr:from>
    <xdr:ext cx="184731" cy="264560"/>
    <xdr:sp macro="" textlink="">
      <xdr:nvSpPr>
        <xdr:cNvPr id="2497" name="TextBox 2496"/>
        <xdr:cNvSpPr txBox="1"/>
      </xdr:nvSpPr>
      <xdr:spPr>
        <a:xfrm>
          <a:off x="6844799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72</xdr:row>
      <xdr:rowOff>4330</xdr:rowOff>
    </xdr:from>
    <xdr:ext cx="184731" cy="264560"/>
    <xdr:sp macro="" textlink="">
      <xdr:nvSpPr>
        <xdr:cNvPr id="2498" name="TextBox 2497"/>
        <xdr:cNvSpPr txBox="1"/>
      </xdr:nvSpPr>
      <xdr:spPr>
        <a:xfrm>
          <a:off x="6844799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72</xdr:row>
      <xdr:rowOff>4330</xdr:rowOff>
    </xdr:from>
    <xdr:ext cx="184731" cy="264560"/>
    <xdr:sp macro="" textlink="">
      <xdr:nvSpPr>
        <xdr:cNvPr id="2499" name="TextBox 2498"/>
        <xdr:cNvSpPr txBox="1"/>
      </xdr:nvSpPr>
      <xdr:spPr>
        <a:xfrm>
          <a:off x="6844799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72</xdr:row>
      <xdr:rowOff>4330</xdr:rowOff>
    </xdr:from>
    <xdr:ext cx="184731" cy="264560"/>
    <xdr:sp macro="" textlink="">
      <xdr:nvSpPr>
        <xdr:cNvPr id="2500" name="TextBox 2499"/>
        <xdr:cNvSpPr txBox="1"/>
      </xdr:nvSpPr>
      <xdr:spPr>
        <a:xfrm>
          <a:off x="6844799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72</xdr:row>
      <xdr:rowOff>4330</xdr:rowOff>
    </xdr:from>
    <xdr:ext cx="184731" cy="264560"/>
    <xdr:sp macro="" textlink="">
      <xdr:nvSpPr>
        <xdr:cNvPr id="2501" name="TextBox 2500"/>
        <xdr:cNvSpPr txBox="1"/>
      </xdr:nvSpPr>
      <xdr:spPr>
        <a:xfrm>
          <a:off x="6844799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72</xdr:row>
      <xdr:rowOff>4330</xdr:rowOff>
    </xdr:from>
    <xdr:ext cx="184731" cy="264560"/>
    <xdr:sp macro="" textlink="">
      <xdr:nvSpPr>
        <xdr:cNvPr id="2502" name="TextBox 2501"/>
        <xdr:cNvSpPr txBox="1"/>
      </xdr:nvSpPr>
      <xdr:spPr>
        <a:xfrm>
          <a:off x="6844799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72</xdr:row>
      <xdr:rowOff>4330</xdr:rowOff>
    </xdr:from>
    <xdr:ext cx="184731" cy="264560"/>
    <xdr:sp macro="" textlink="">
      <xdr:nvSpPr>
        <xdr:cNvPr id="2503" name="TextBox 2502"/>
        <xdr:cNvSpPr txBox="1"/>
      </xdr:nvSpPr>
      <xdr:spPr>
        <a:xfrm>
          <a:off x="6844799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2504" name="TextBox 2503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2505" name="TextBox 2504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2506" name="TextBox 2505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2507" name="TextBox 2506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2508" name="TextBox 2507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2509" name="TextBox 2508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2510" name="TextBox 2509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2511" name="TextBox 2510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71</xdr:row>
      <xdr:rowOff>4330</xdr:rowOff>
    </xdr:from>
    <xdr:ext cx="184731" cy="264560"/>
    <xdr:sp macro="" textlink="">
      <xdr:nvSpPr>
        <xdr:cNvPr id="2512" name="TextBox 2511"/>
        <xdr:cNvSpPr txBox="1"/>
      </xdr:nvSpPr>
      <xdr:spPr>
        <a:xfrm>
          <a:off x="5894805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72</xdr:row>
      <xdr:rowOff>4330</xdr:rowOff>
    </xdr:from>
    <xdr:ext cx="184731" cy="264560"/>
    <xdr:sp macro="" textlink="">
      <xdr:nvSpPr>
        <xdr:cNvPr id="2513" name="TextBox 2512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72</xdr:row>
      <xdr:rowOff>4330</xdr:rowOff>
    </xdr:from>
    <xdr:ext cx="184731" cy="264560"/>
    <xdr:sp macro="" textlink="">
      <xdr:nvSpPr>
        <xdr:cNvPr id="2514" name="TextBox 2513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72</xdr:row>
      <xdr:rowOff>4330</xdr:rowOff>
    </xdr:from>
    <xdr:ext cx="184731" cy="264560"/>
    <xdr:sp macro="" textlink="">
      <xdr:nvSpPr>
        <xdr:cNvPr id="2515" name="TextBox 2514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72</xdr:row>
      <xdr:rowOff>4330</xdr:rowOff>
    </xdr:from>
    <xdr:ext cx="184731" cy="264560"/>
    <xdr:sp macro="" textlink="">
      <xdr:nvSpPr>
        <xdr:cNvPr id="2516" name="TextBox 2515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72</xdr:row>
      <xdr:rowOff>4330</xdr:rowOff>
    </xdr:from>
    <xdr:ext cx="184731" cy="264560"/>
    <xdr:sp macro="" textlink="">
      <xdr:nvSpPr>
        <xdr:cNvPr id="2517" name="TextBox 2516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72</xdr:row>
      <xdr:rowOff>4330</xdr:rowOff>
    </xdr:from>
    <xdr:ext cx="184731" cy="264560"/>
    <xdr:sp macro="" textlink="">
      <xdr:nvSpPr>
        <xdr:cNvPr id="2518" name="TextBox 2517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72</xdr:row>
      <xdr:rowOff>4330</xdr:rowOff>
    </xdr:from>
    <xdr:ext cx="184731" cy="264560"/>
    <xdr:sp macro="" textlink="">
      <xdr:nvSpPr>
        <xdr:cNvPr id="2519" name="TextBox 2518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72</xdr:row>
      <xdr:rowOff>4330</xdr:rowOff>
    </xdr:from>
    <xdr:ext cx="184731" cy="264560"/>
    <xdr:sp macro="" textlink="">
      <xdr:nvSpPr>
        <xdr:cNvPr id="2520" name="TextBox 2519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72</xdr:row>
      <xdr:rowOff>4330</xdr:rowOff>
    </xdr:from>
    <xdr:ext cx="184731" cy="264560"/>
    <xdr:sp macro="" textlink="">
      <xdr:nvSpPr>
        <xdr:cNvPr id="2521" name="TextBox 2520"/>
        <xdr:cNvSpPr txBox="1"/>
      </xdr:nvSpPr>
      <xdr:spPr>
        <a:xfrm>
          <a:off x="5894805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522" name="TextBox 2521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523" name="TextBox 2522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524" name="TextBox 2523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525" name="TextBox 2524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526" name="TextBox 2525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527" name="TextBox 2526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528" name="TextBox 2527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529" name="TextBox 2528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530" name="TextBox 2529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531" name="TextBox 2530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532" name="TextBox 2531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533" name="TextBox 2532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534" name="TextBox 2533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535" name="TextBox 2534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536" name="TextBox 2535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537" name="TextBox 2536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538" name="TextBox 2537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539" name="TextBox 2538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540" name="TextBox 2539"/>
        <xdr:cNvSpPr txBox="1"/>
      </xdr:nvSpPr>
      <xdr:spPr>
        <a:xfrm>
          <a:off x="6844799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541" name="TextBox 2540"/>
        <xdr:cNvSpPr txBox="1"/>
      </xdr:nvSpPr>
      <xdr:spPr>
        <a:xfrm>
          <a:off x="6844799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542" name="TextBox 2541"/>
        <xdr:cNvSpPr txBox="1"/>
      </xdr:nvSpPr>
      <xdr:spPr>
        <a:xfrm>
          <a:off x="6844799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543" name="TextBox 2542"/>
        <xdr:cNvSpPr txBox="1"/>
      </xdr:nvSpPr>
      <xdr:spPr>
        <a:xfrm>
          <a:off x="6844799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544" name="TextBox 2543"/>
        <xdr:cNvSpPr txBox="1"/>
      </xdr:nvSpPr>
      <xdr:spPr>
        <a:xfrm>
          <a:off x="6844799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545" name="TextBox 2544"/>
        <xdr:cNvSpPr txBox="1"/>
      </xdr:nvSpPr>
      <xdr:spPr>
        <a:xfrm>
          <a:off x="6844799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546" name="TextBox 2545"/>
        <xdr:cNvSpPr txBox="1"/>
      </xdr:nvSpPr>
      <xdr:spPr>
        <a:xfrm>
          <a:off x="6844799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547" name="TextBox 2546"/>
        <xdr:cNvSpPr txBox="1"/>
      </xdr:nvSpPr>
      <xdr:spPr>
        <a:xfrm>
          <a:off x="6844799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71</xdr:row>
      <xdr:rowOff>4330</xdr:rowOff>
    </xdr:from>
    <xdr:ext cx="184731" cy="264560"/>
    <xdr:sp macro="" textlink="">
      <xdr:nvSpPr>
        <xdr:cNvPr id="2548" name="TextBox 2547"/>
        <xdr:cNvSpPr txBox="1"/>
      </xdr:nvSpPr>
      <xdr:spPr>
        <a:xfrm>
          <a:off x="6844799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72</xdr:row>
      <xdr:rowOff>4330</xdr:rowOff>
    </xdr:from>
    <xdr:ext cx="184731" cy="264560"/>
    <xdr:sp macro="" textlink="">
      <xdr:nvSpPr>
        <xdr:cNvPr id="2549" name="TextBox 2548"/>
        <xdr:cNvSpPr txBox="1"/>
      </xdr:nvSpPr>
      <xdr:spPr>
        <a:xfrm>
          <a:off x="6844799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72</xdr:row>
      <xdr:rowOff>4330</xdr:rowOff>
    </xdr:from>
    <xdr:ext cx="184731" cy="264560"/>
    <xdr:sp macro="" textlink="">
      <xdr:nvSpPr>
        <xdr:cNvPr id="2550" name="TextBox 2549"/>
        <xdr:cNvSpPr txBox="1"/>
      </xdr:nvSpPr>
      <xdr:spPr>
        <a:xfrm>
          <a:off x="6844799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72</xdr:row>
      <xdr:rowOff>4330</xdr:rowOff>
    </xdr:from>
    <xdr:ext cx="184731" cy="264560"/>
    <xdr:sp macro="" textlink="">
      <xdr:nvSpPr>
        <xdr:cNvPr id="2551" name="TextBox 2550"/>
        <xdr:cNvSpPr txBox="1"/>
      </xdr:nvSpPr>
      <xdr:spPr>
        <a:xfrm>
          <a:off x="6844799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72</xdr:row>
      <xdr:rowOff>4330</xdr:rowOff>
    </xdr:from>
    <xdr:ext cx="184731" cy="264560"/>
    <xdr:sp macro="" textlink="">
      <xdr:nvSpPr>
        <xdr:cNvPr id="2552" name="TextBox 2551"/>
        <xdr:cNvSpPr txBox="1"/>
      </xdr:nvSpPr>
      <xdr:spPr>
        <a:xfrm>
          <a:off x="6844799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72</xdr:row>
      <xdr:rowOff>4330</xdr:rowOff>
    </xdr:from>
    <xdr:ext cx="184731" cy="264560"/>
    <xdr:sp macro="" textlink="">
      <xdr:nvSpPr>
        <xdr:cNvPr id="2553" name="TextBox 2552"/>
        <xdr:cNvSpPr txBox="1"/>
      </xdr:nvSpPr>
      <xdr:spPr>
        <a:xfrm>
          <a:off x="6844799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72</xdr:row>
      <xdr:rowOff>4330</xdr:rowOff>
    </xdr:from>
    <xdr:ext cx="184731" cy="264560"/>
    <xdr:sp macro="" textlink="">
      <xdr:nvSpPr>
        <xdr:cNvPr id="2554" name="TextBox 2553"/>
        <xdr:cNvSpPr txBox="1"/>
      </xdr:nvSpPr>
      <xdr:spPr>
        <a:xfrm>
          <a:off x="6844799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72</xdr:row>
      <xdr:rowOff>4330</xdr:rowOff>
    </xdr:from>
    <xdr:ext cx="184731" cy="264560"/>
    <xdr:sp macro="" textlink="">
      <xdr:nvSpPr>
        <xdr:cNvPr id="2555" name="TextBox 2554"/>
        <xdr:cNvSpPr txBox="1"/>
      </xdr:nvSpPr>
      <xdr:spPr>
        <a:xfrm>
          <a:off x="6844799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72</xdr:row>
      <xdr:rowOff>4330</xdr:rowOff>
    </xdr:from>
    <xdr:ext cx="184731" cy="264560"/>
    <xdr:sp macro="" textlink="">
      <xdr:nvSpPr>
        <xdr:cNvPr id="2556" name="TextBox 2555"/>
        <xdr:cNvSpPr txBox="1"/>
      </xdr:nvSpPr>
      <xdr:spPr>
        <a:xfrm>
          <a:off x="6844799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72</xdr:row>
      <xdr:rowOff>4330</xdr:rowOff>
    </xdr:from>
    <xdr:ext cx="184731" cy="264560"/>
    <xdr:sp macro="" textlink="">
      <xdr:nvSpPr>
        <xdr:cNvPr id="2557" name="TextBox 2556"/>
        <xdr:cNvSpPr txBox="1"/>
      </xdr:nvSpPr>
      <xdr:spPr>
        <a:xfrm>
          <a:off x="6844799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558" name="TextBox 2557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559" name="TextBox 2558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560" name="TextBox 2559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561" name="TextBox 2560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562" name="TextBox 2561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563" name="TextBox 2562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564" name="TextBox 2563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565" name="TextBox 2564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566" name="TextBox 2565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567" name="TextBox 2566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568" name="TextBox 2567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569" name="TextBox 2568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570" name="TextBox 2569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571" name="TextBox 2570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572" name="TextBox 2571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573" name="TextBox 2572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574" name="TextBox 2573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575" name="TextBox 2574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576" name="TextBox 2575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577" name="TextBox 2576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578" name="TextBox 2577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579" name="TextBox 2578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580" name="TextBox 2579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581" name="TextBox 2580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582" name="TextBox 2581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583" name="TextBox 2582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584" name="TextBox 2583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585" name="TextBox 2584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586" name="TextBox 2585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587" name="TextBox 2586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588" name="TextBox 2587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589" name="TextBox 2588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590" name="TextBox 2589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591" name="TextBox 2590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592" name="TextBox 2591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593" name="TextBox 2592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594" name="TextBox 2593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595" name="TextBox 2594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596" name="TextBox 2595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597" name="TextBox 2596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598" name="TextBox 2597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599" name="TextBox 2598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600" name="TextBox 2599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601" name="TextBox 2600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71</xdr:row>
      <xdr:rowOff>4330</xdr:rowOff>
    </xdr:from>
    <xdr:ext cx="184731" cy="264560"/>
    <xdr:sp macro="" textlink="">
      <xdr:nvSpPr>
        <xdr:cNvPr id="2602" name="TextBox 2601"/>
        <xdr:cNvSpPr txBox="1"/>
      </xdr:nvSpPr>
      <xdr:spPr>
        <a:xfrm>
          <a:off x="7749674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603" name="TextBox 2602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604" name="TextBox 2603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605" name="TextBox 2604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606" name="TextBox 2605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607" name="TextBox 2606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608" name="TextBox 2607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609" name="TextBox 2608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610" name="TextBox 2609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72</xdr:row>
      <xdr:rowOff>4330</xdr:rowOff>
    </xdr:from>
    <xdr:ext cx="184731" cy="264560"/>
    <xdr:sp macro="" textlink="">
      <xdr:nvSpPr>
        <xdr:cNvPr id="2611" name="TextBox 2610"/>
        <xdr:cNvSpPr txBox="1"/>
      </xdr:nvSpPr>
      <xdr:spPr>
        <a:xfrm>
          <a:off x="7749674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612" name="TextBox 2611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613" name="TextBox 2612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614" name="TextBox 2613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615" name="TextBox 2614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616" name="TextBox 2615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617" name="TextBox 2616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618" name="TextBox 2617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619" name="TextBox 2618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620" name="TextBox 2619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621" name="TextBox 2620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622" name="TextBox 2621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623" name="TextBox 2622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624" name="TextBox 2623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625" name="TextBox 2624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626" name="TextBox 2625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627" name="TextBox 2626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628" name="TextBox 2627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629" name="TextBox 2628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630" name="TextBox 2629"/>
        <xdr:cNvSpPr txBox="1"/>
      </xdr:nvSpPr>
      <xdr:spPr>
        <a:xfrm>
          <a:off x="9612062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631" name="TextBox 2630"/>
        <xdr:cNvSpPr txBox="1"/>
      </xdr:nvSpPr>
      <xdr:spPr>
        <a:xfrm>
          <a:off x="9612062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632" name="TextBox 2631"/>
        <xdr:cNvSpPr txBox="1"/>
      </xdr:nvSpPr>
      <xdr:spPr>
        <a:xfrm>
          <a:off x="9612062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633" name="TextBox 2632"/>
        <xdr:cNvSpPr txBox="1"/>
      </xdr:nvSpPr>
      <xdr:spPr>
        <a:xfrm>
          <a:off x="9612062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634" name="TextBox 2633"/>
        <xdr:cNvSpPr txBox="1"/>
      </xdr:nvSpPr>
      <xdr:spPr>
        <a:xfrm>
          <a:off x="9612062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635" name="TextBox 2634"/>
        <xdr:cNvSpPr txBox="1"/>
      </xdr:nvSpPr>
      <xdr:spPr>
        <a:xfrm>
          <a:off x="9612062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636" name="TextBox 2635"/>
        <xdr:cNvSpPr txBox="1"/>
      </xdr:nvSpPr>
      <xdr:spPr>
        <a:xfrm>
          <a:off x="9612062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637" name="TextBox 2636"/>
        <xdr:cNvSpPr txBox="1"/>
      </xdr:nvSpPr>
      <xdr:spPr>
        <a:xfrm>
          <a:off x="9612062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638" name="TextBox 2637"/>
        <xdr:cNvSpPr txBox="1"/>
      </xdr:nvSpPr>
      <xdr:spPr>
        <a:xfrm>
          <a:off x="9612062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72</xdr:row>
      <xdr:rowOff>4330</xdr:rowOff>
    </xdr:from>
    <xdr:ext cx="184731" cy="264560"/>
    <xdr:sp macro="" textlink="">
      <xdr:nvSpPr>
        <xdr:cNvPr id="2639" name="TextBox 2638"/>
        <xdr:cNvSpPr txBox="1"/>
      </xdr:nvSpPr>
      <xdr:spPr>
        <a:xfrm>
          <a:off x="9612062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72</xdr:row>
      <xdr:rowOff>4330</xdr:rowOff>
    </xdr:from>
    <xdr:ext cx="184731" cy="264560"/>
    <xdr:sp macro="" textlink="">
      <xdr:nvSpPr>
        <xdr:cNvPr id="2640" name="TextBox 2639"/>
        <xdr:cNvSpPr txBox="1"/>
      </xdr:nvSpPr>
      <xdr:spPr>
        <a:xfrm>
          <a:off x="9612062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72</xdr:row>
      <xdr:rowOff>4330</xdr:rowOff>
    </xdr:from>
    <xdr:ext cx="184731" cy="264560"/>
    <xdr:sp macro="" textlink="">
      <xdr:nvSpPr>
        <xdr:cNvPr id="2641" name="TextBox 2640"/>
        <xdr:cNvSpPr txBox="1"/>
      </xdr:nvSpPr>
      <xdr:spPr>
        <a:xfrm>
          <a:off x="9612062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72</xdr:row>
      <xdr:rowOff>4330</xdr:rowOff>
    </xdr:from>
    <xdr:ext cx="184731" cy="264560"/>
    <xdr:sp macro="" textlink="">
      <xdr:nvSpPr>
        <xdr:cNvPr id="2642" name="TextBox 2641"/>
        <xdr:cNvSpPr txBox="1"/>
      </xdr:nvSpPr>
      <xdr:spPr>
        <a:xfrm>
          <a:off x="9612062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72</xdr:row>
      <xdr:rowOff>4330</xdr:rowOff>
    </xdr:from>
    <xdr:ext cx="184731" cy="264560"/>
    <xdr:sp macro="" textlink="">
      <xdr:nvSpPr>
        <xdr:cNvPr id="2643" name="TextBox 2642"/>
        <xdr:cNvSpPr txBox="1"/>
      </xdr:nvSpPr>
      <xdr:spPr>
        <a:xfrm>
          <a:off x="9612062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72</xdr:row>
      <xdr:rowOff>4330</xdr:rowOff>
    </xdr:from>
    <xdr:ext cx="184731" cy="264560"/>
    <xdr:sp macro="" textlink="">
      <xdr:nvSpPr>
        <xdr:cNvPr id="2644" name="TextBox 2643"/>
        <xdr:cNvSpPr txBox="1"/>
      </xdr:nvSpPr>
      <xdr:spPr>
        <a:xfrm>
          <a:off x="9612062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72</xdr:row>
      <xdr:rowOff>4330</xdr:rowOff>
    </xdr:from>
    <xdr:ext cx="184731" cy="264560"/>
    <xdr:sp macro="" textlink="">
      <xdr:nvSpPr>
        <xdr:cNvPr id="2645" name="TextBox 2644"/>
        <xdr:cNvSpPr txBox="1"/>
      </xdr:nvSpPr>
      <xdr:spPr>
        <a:xfrm>
          <a:off x="9612062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72</xdr:row>
      <xdr:rowOff>4330</xdr:rowOff>
    </xdr:from>
    <xdr:ext cx="184731" cy="264560"/>
    <xdr:sp macro="" textlink="">
      <xdr:nvSpPr>
        <xdr:cNvPr id="2646" name="TextBox 2645"/>
        <xdr:cNvSpPr txBox="1"/>
      </xdr:nvSpPr>
      <xdr:spPr>
        <a:xfrm>
          <a:off x="9612062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72</xdr:row>
      <xdr:rowOff>4330</xdr:rowOff>
    </xdr:from>
    <xdr:ext cx="184731" cy="264560"/>
    <xdr:sp macro="" textlink="">
      <xdr:nvSpPr>
        <xdr:cNvPr id="2647" name="TextBox 2646"/>
        <xdr:cNvSpPr txBox="1"/>
      </xdr:nvSpPr>
      <xdr:spPr>
        <a:xfrm>
          <a:off x="9612062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648" name="TextBox 2647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649" name="TextBox 2648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650" name="TextBox 2649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651" name="TextBox 2650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652" name="TextBox 2651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653" name="TextBox 2652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654" name="TextBox 2653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655" name="TextBox 2654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71</xdr:row>
      <xdr:rowOff>4330</xdr:rowOff>
    </xdr:from>
    <xdr:ext cx="184731" cy="264560"/>
    <xdr:sp macro="" textlink="">
      <xdr:nvSpPr>
        <xdr:cNvPr id="2656" name="TextBox 2655"/>
        <xdr:cNvSpPr txBox="1"/>
      </xdr:nvSpPr>
      <xdr:spPr>
        <a:xfrm>
          <a:off x="8661567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657" name="TextBox 2656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658" name="TextBox 2657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659" name="TextBox 2658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660" name="TextBox 2659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661" name="TextBox 2660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662" name="TextBox 2661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663" name="TextBox 2662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664" name="TextBox 2663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72</xdr:row>
      <xdr:rowOff>4330</xdr:rowOff>
    </xdr:from>
    <xdr:ext cx="184731" cy="264560"/>
    <xdr:sp macro="" textlink="">
      <xdr:nvSpPr>
        <xdr:cNvPr id="2665" name="TextBox 2664"/>
        <xdr:cNvSpPr txBox="1"/>
      </xdr:nvSpPr>
      <xdr:spPr>
        <a:xfrm>
          <a:off x="8661567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666" name="TextBox 2665"/>
        <xdr:cNvSpPr txBox="1"/>
      </xdr:nvSpPr>
      <xdr:spPr>
        <a:xfrm>
          <a:off x="9612062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667" name="TextBox 2666"/>
        <xdr:cNvSpPr txBox="1"/>
      </xdr:nvSpPr>
      <xdr:spPr>
        <a:xfrm>
          <a:off x="9612062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668" name="TextBox 2667"/>
        <xdr:cNvSpPr txBox="1"/>
      </xdr:nvSpPr>
      <xdr:spPr>
        <a:xfrm>
          <a:off x="9612062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669" name="TextBox 2668"/>
        <xdr:cNvSpPr txBox="1"/>
      </xdr:nvSpPr>
      <xdr:spPr>
        <a:xfrm>
          <a:off x="9612062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670" name="TextBox 2669"/>
        <xdr:cNvSpPr txBox="1"/>
      </xdr:nvSpPr>
      <xdr:spPr>
        <a:xfrm>
          <a:off x="9612062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671" name="TextBox 2670"/>
        <xdr:cNvSpPr txBox="1"/>
      </xdr:nvSpPr>
      <xdr:spPr>
        <a:xfrm>
          <a:off x="9612062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672" name="TextBox 2671"/>
        <xdr:cNvSpPr txBox="1"/>
      </xdr:nvSpPr>
      <xdr:spPr>
        <a:xfrm>
          <a:off x="9612062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673" name="TextBox 2672"/>
        <xdr:cNvSpPr txBox="1"/>
      </xdr:nvSpPr>
      <xdr:spPr>
        <a:xfrm>
          <a:off x="9612062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71</xdr:row>
      <xdr:rowOff>4330</xdr:rowOff>
    </xdr:from>
    <xdr:ext cx="184731" cy="264560"/>
    <xdr:sp macro="" textlink="">
      <xdr:nvSpPr>
        <xdr:cNvPr id="2674" name="TextBox 2673"/>
        <xdr:cNvSpPr txBox="1"/>
      </xdr:nvSpPr>
      <xdr:spPr>
        <a:xfrm>
          <a:off x="9612062" y="266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72</xdr:row>
      <xdr:rowOff>4330</xdr:rowOff>
    </xdr:from>
    <xdr:ext cx="184731" cy="264560"/>
    <xdr:sp macro="" textlink="">
      <xdr:nvSpPr>
        <xdr:cNvPr id="2675" name="TextBox 2674"/>
        <xdr:cNvSpPr txBox="1"/>
      </xdr:nvSpPr>
      <xdr:spPr>
        <a:xfrm>
          <a:off x="9612062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72</xdr:row>
      <xdr:rowOff>4330</xdr:rowOff>
    </xdr:from>
    <xdr:ext cx="184731" cy="264560"/>
    <xdr:sp macro="" textlink="">
      <xdr:nvSpPr>
        <xdr:cNvPr id="2676" name="TextBox 2675"/>
        <xdr:cNvSpPr txBox="1"/>
      </xdr:nvSpPr>
      <xdr:spPr>
        <a:xfrm>
          <a:off x="9612062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72</xdr:row>
      <xdr:rowOff>4330</xdr:rowOff>
    </xdr:from>
    <xdr:ext cx="184731" cy="264560"/>
    <xdr:sp macro="" textlink="">
      <xdr:nvSpPr>
        <xdr:cNvPr id="2677" name="TextBox 2676"/>
        <xdr:cNvSpPr txBox="1"/>
      </xdr:nvSpPr>
      <xdr:spPr>
        <a:xfrm>
          <a:off x="9612062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72</xdr:row>
      <xdr:rowOff>4330</xdr:rowOff>
    </xdr:from>
    <xdr:ext cx="184731" cy="264560"/>
    <xdr:sp macro="" textlink="">
      <xdr:nvSpPr>
        <xdr:cNvPr id="2678" name="TextBox 2677"/>
        <xdr:cNvSpPr txBox="1"/>
      </xdr:nvSpPr>
      <xdr:spPr>
        <a:xfrm>
          <a:off x="9612062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72</xdr:row>
      <xdr:rowOff>4330</xdr:rowOff>
    </xdr:from>
    <xdr:ext cx="184731" cy="264560"/>
    <xdr:sp macro="" textlink="">
      <xdr:nvSpPr>
        <xdr:cNvPr id="2679" name="TextBox 2678"/>
        <xdr:cNvSpPr txBox="1"/>
      </xdr:nvSpPr>
      <xdr:spPr>
        <a:xfrm>
          <a:off x="9612062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72</xdr:row>
      <xdr:rowOff>4330</xdr:rowOff>
    </xdr:from>
    <xdr:ext cx="184731" cy="264560"/>
    <xdr:sp macro="" textlink="">
      <xdr:nvSpPr>
        <xdr:cNvPr id="2680" name="TextBox 2679"/>
        <xdr:cNvSpPr txBox="1"/>
      </xdr:nvSpPr>
      <xdr:spPr>
        <a:xfrm>
          <a:off x="9612062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72</xdr:row>
      <xdr:rowOff>4330</xdr:rowOff>
    </xdr:from>
    <xdr:ext cx="184731" cy="264560"/>
    <xdr:sp macro="" textlink="">
      <xdr:nvSpPr>
        <xdr:cNvPr id="2681" name="TextBox 2680"/>
        <xdr:cNvSpPr txBox="1"/>
      </xdr:nvSpPr>
      <xdr:spPr>
        <a:xfrm>
          <a:off x="9612062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72</xdr:row>
      <xdr:rowOff>4330</xdr:rowOff>
    </xdr:from>
    <xdr:ext cx="184731" cy="264560"/>
    <xdr:sp macro="" textlink="">
      <xdr:nvSpPr>
        <xdr:cNvPr id="2682" name="TextBox 2681"/>
        <xdr:cNvSpPr txBox="1"/>
      </xdr:nvSpPr>
      <xdr:spPr>
        <a:xfrm>
          <a:off x="9612062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72</xdr:row>
      <xdr:rowOff>4330</xdr:rowOff>
    </xdr:from>
    <xdr:ext cx="184731" cy="264560"/>
    <xdr:sp macro="" textlink="">
      <xdr:nvSpPr>
        <xdr:cNvPr id="2683" name="TextBox 2682"/>
        <xdr:cNvSpPr txBox="1"/>
      </xdr:nvSpPr>
      <xdr:spPr>
        <a:xfrm>
          <a:off x="9612062" y="26894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223</xdr:row>
      <xdr:rowOff>5196</xdr:rowOff>
    </xdr:from>
    <xdr:ext cx="184731" cy="264560"/>
    <xdr:sp macro="" textlink="">
      <xdr:nvSpPr>
        <xdr:cNvPr id="2684" name="TextBox 2683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223</xdr:row>
      <xdr:rowOff>5196</xdr:rowOff>
    </xdr:from>
    <xdr:ext cx="184731" cy="264560"/>
    <xdr:sp macro="" textlink="">
      <xdr:nvSpPr>
        <xdr:cNvPr id="2685" name="TextBox 2684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223</xdr:row>
      <xdr:rowOff>5196</xdr:rowOff>
    </xdr:from>
    <xdr:ext cx="184731" cy="264560"/>
    <xdr:sp macro="" textlink="">
      <xdr:nvSpPr>
        <xdr:cNvPr id="2686" name="TextBox 2685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223</xdr:row>
      <xdr:rowOff>5196</xdr:rowOff>
    </xdr:from>
    <xdr:ext cx="184731" cy="264560"/>
    <xdr:sp macro="" textlink="">
      <xdr:nvSpPr>
        <xdr:cNvPr id="2687" name="TextBox 2686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223</xdr:row>
      <xdr:rowOff>5196</xdr:rowOff>
    </xdr:from>
    <xdr:ext cx="184731" cy="264560"/>
    <xdr:sp macro="" textlink="">
      <xdr:nvSpPr>
        <xdr:cNvPr id="2688" name="TextBox 2687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223</xdr:row>
      <xdr:rowOff>5196</xdr:rowOff>
    </xdr:from>
    <xdr:ext cx="184731" cy="264560"/>
    <xdr:sp macro="" textlink="">
      <xdr:nvSpPr>
        <xdr:cNvPr id="2689" name="TextBox 2688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223</xdr:row>
      <xdr:rowOff>5196</xdr:rowOff>
    </xdr:from>
    <xdr:ext cx="184731" cy="264560"/>
    <xdr:sp macro="" textlink="">
      <xdr:nvSpPr>
        <xdr:cNvPr id="2690" name="TextBox 2689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223</xdr:row>
      <xdr:rowOff>5196</xdr:rowOff>
    </xdr:from>
    <xdr:ext cx="184731" cy="264560"/>
    <xdr:sp macro="" textlink="">
      <xdr:nvSpPr>
        <xdr:cNvPr id="2691" name="TextBox 2690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223</xdr:row>
      <xdr:rowOff>5196</xdr:rowOff>
    </xdr:from>
    <xdr:ext cx="184731" cy="264560"/>
    <xdr:sp macro="" textlink="">
      <xdr:nvSpPr>
        <xdr:cNvPr id="2692" name="TextBox 2691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223</xdr:row>
      <xdr:rowOff>5196</xdr:rowOff>
    </xdr:from>
    <xdr:ext cx="184731" cy="264560"/>
    <xdr:sp macro="" textlink="">
      <xdr:nvSpPr>
        <xdr:cNvPr id="2693" name="TextBox 2692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223</xdr:row>
      <xdr:rowOff>5196</xdr:rowOff>
    </xdr:from>
    <xdr:ext cx="184731" cy="264560"/>
    <xdr:sp macro="" textlink="">
      <xdr:nvSpPr>
        <xdr:cNvPr id="2694" name="TextBox 2693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223</xdr:row>
      <xdr:rowOff>5196</xdr:rowOff>
    </xdr:from>
    <xdr:ext cx="184731" cy="264560"/>
    <xdr:sp macro="" textlink="">
      <xdr:nvSpPr>
        <xdr:cNvPr id="2695" name="TextBox 2694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224</xdr:row>
      <xdr:rowOff>5196</xdr:rowOff>
    </xdr:from>
    <xdr:ext cx="184731" cy="264560"/>
    <xdr:sp macro="" textlink="">
      <xdr:nvSpPr>
        <xdr:cNvPr id="2696" name="TextBox 2695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224</xdr:row>
      <xdr:rowOff>5196</xdr:rowOff>
    </xdr:from>
    <xdr:ext cx="184731" cy="264560"/>
    <xdr:sp macro="" textlink="">
      <xdr:nvSpPr>
        <xdr:cNvPr id="2697" name="TextBox 2696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224</xdr:row>
      <xdr:rowOff>5196</xdr:rowOff>
    </xdr:from>
    <xdr:ext cx="184731" cy="264560"/>
    <xdr:sp macro="" textlink="">
      <xdr:nvSpPr>
        <xdr:cNvPr id="2698" name="TextBox 2697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5196</xdr:rowOff>
    </xdr:from>
    <xdr:ext cx="184731" cy="264560"/>
    <xdr:sp macro="" textlink="">
      <xdr:nvSpPr>
        <xdr:cNvPr id="2699" name="TextBox 2698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5196</xdr:rowOff>
    </xdr:from>
    <xdr:ext cx="184731" cy="264560"/>
    <xdr:sp macro="" textlink="">
      <xdr:nvSpPr>
        <xdr:cNvPr id="2700" name="TextBox 2699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225</xdr:row>
      <xdr:rowOff>5196</xdr:rowOff>
    </xdr:from>
    <xdr:ext cx="184731" cy="264560"/>
    <xdr:sp macro="" textlink="">
      <xdr:nvSpPr>
        <xdr:cNvPr id="2701" name="TextBox 2700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226</xdr:row>
      <xdr:rowOff>5196</xdr:rowOff>
    </xdr:from>
    <xdr:ext cx="184731" cy="264560"/>
    <xdr:sp macro="" textlink="">
      <xdr:nvSpPr>
        <xdr:cNvPr id="2702" name="TextBox 2701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226</xdr:row>
      <xdr:rowOff>5196</xdr:rowOff>
    </xdr:from>
    <xdr:ext cx="184731" cy="264560"/>
    <xdr:sp macro="" textlink="">
      <xdr:nvSpPr>
        <xdr:cNvPr id="2703" name="TextBox 2702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226</xdr:row>
      <xdr:rowOff>5196</xdr:rowOff>
    </xdr:from>
    <xdr:ext cx="184731" cy="264560"/>
    <xdr:sp macro="" textlink="">
      <xdr:nvSpPr>
        <xdr:cNvPr id="2704" name="TextBox 2703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224</xdr:row>
      <xdr:rowOff>5196</xdr:rowOff>
    </xdr:from>
    <xdr:ext cx="184731" cy="264560"/>
    <xdr:sp macro="" textlink="">
      <xdr:nvSpPr>
        <xdr:cNvPr id="2705" name="TextBox 2704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224</xdr:row>
      <xdr:rowOff>5196</xdr:rowOff>
    </xdr:from>
    <xdr:ext cx="184731" cy="264560"/>
    <xdr:sp macro="" textlink="">
      <xdr:nvSpPr>
        <xdr:cNvPr id="2706" name="TextBox 2705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224</xdr:row>
      <xdr:rowOff>5196</xdr:rowOff>
    </xdr:from>
    <xdr:ext cx="184731" cy="264560"/>
    <xdr:sp macro="" textlink="">
      <xdr:nvSpPr>
        <xdr:cNvPr id="2707" name="TextBox 2706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5196</xdr:rowOff>
    </xdr:from>
    <xdr:ext cx="184731" cy="264560"/>
    <xdr:sp macro="" textlink="">
      <xdr:nvSpPr>
        <xdr:cNvPr id="2708" name="TextBox 2707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5196</xdr:rowOff>
    </xdr:from>
    <xdr:ext cx="184731" cy="264560"/>
    <xdr:sp macro="" textlink="">
      <xdr:nvSpPr>
        <xdr:cNvPr id="2709" name="TextBox 2708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225</xdr:row>
      <xdr:rowOff>5196</xdr:rowOff>
    </xdr:from>
    <xdr:ext cx="184731" cy="264560"/>
    <xdr:sp macro="" textlink="">
      <xdr:nvSpPr>
        <xdr:cNvPr id="2710" name="TextBox 2709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226</xdr:row>
      <xdr:rowOff>5196</xdr:rowOff>
    </xdr:from>
    <xdr:ext cx="184731" cy="264560"/>
    <xdr:sp macro="" textlink="">
      <xdr:nvSpPr>
        <xdr:cNvPr id="2711" name="TextBox 2710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226</xdr:row>
      <xdr:rowOff>5196</xdr:rowOff>
    </xdr:from>
    <xdr:ext cx="184731" cy="264560"/>
    <xdr:sp macro="" textlink="">
      <xdr:nvSpPr>
        <xdr:cNvPr id="2712" name="TextBox 2711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226</xdr:row>
      <xdr:rowOff>5196</xdr:rowOff>
    </xdr:from>
    <xdr:ext cx="184731" cy="264560"/>
    <xdr:sp macro="" textlink="">
      <xdr:nvSpPr>
        <xdr:cNvPr id="2713" name="TextBox 2712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224</xdr:row>
      <xdr:rowOff>5196</xdr:rowOff>
    </xdr:from>
    <xdr:ext cx="184731" cy="264560"/>
    <xdr:sp macro="" textlink="">
      <xdr:nvSpPr>
        <xdr:cNvPr id="2714" name="TextBox 2713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224</xdr:row>
      <xdr:rowOff>5196</xdr:rowOff>
    </xdr:from>
    <xdr:ext cx="184731" cy="264560"/>
    <xdr:sp macro="" textlink="">
      <xdr:nvSpPr>
        <xdr:cNvPr id="2715" name="TextBox 2714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224</xdr:row>
      <xdr:rowOff>5196</xdr:rowOff>
    </xdr:from>
    <xdr:ext cx="184731" cy="264560"/>
    <xdr:sp macro="" textlink="">
      <xdr:nvSpPr>
        <xdr:cNvPr id="2716" name="TextBox 2715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225</xdr:row>
      <xdr:rowOff>5196</xdr:rowOff>
    </xdr:from>
    <xdr:ext cx="184731" cy="264560"/>
    <xdr:sp macro="" textlink="">
      <xdr:nvSpPr>
        <xdr:cNvPr id="2717" name="TextBox 2716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225</xdr:row>
      <xdr:rowOff>5196</xdr:rowOff>
    </xdr:from>
    <xdr:ext cx="184731" cy="264560"/>
    <xdr:sp macro="" textlink="">
      <xdr:nvSpPr>
        <xdr:cNvPr id="2718" name="TextBox 2717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225</xdr:row>
      <xdr:rowOff>5196</xdr:rowOff>
    </xdr:from>
    <xdr:ext cx="184731" cy="264560"/>
    <xdr:sp macro="" textlink="">
      <xdr:nvSpPr>
        <xdr:cNvPr id="2719" name="TextBox 2718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226</xdr:row>
      <xdr:rowOff>5196</xdr:rowOff>
    </xdr:from>
    <xdr:ext cx="184731" cy="264560"/>
    <xdr:sp macro="" textlink="">
      <xdr:nvSpPr>
        <xdr:cNvPr id="2720" name="TextBox 2719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226</xdr:row>
      <xdr:rowOff>5196</xdr:rowOff>
    </xdr:from>
    <xdr:ext cx="184731" cy="264560"/>
    <xdr:sp macro="" textlink="">
      <xdr:nvSpPr>
        <xdr:cNvPr id="2721" name="TextBox 2720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226</xdr:row>
      <xdr:rowOff>5196</xdr:rowOff>
    </xdr:from>
    <xdr:ext cx="184731" cy="264560"/>
    <xdr:sp macro="" textlink="">
      <xdr:nvSpPr>
        <xdr:cNvPr id="2722" name="TextBox 2721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224</xdr:row>
      <xdr:rowOff>5196</xdr:rowOff>
    </xdr:from>
    <xdr:ext cx="184731" cy="264560"/>
    <xdr:sp macro="" textlink="">
      <xdr:nvSpPr>
        <xdr:cNvPr id="2723" name="TextBox 2722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224</xdr:row>
      <xdr:rowOff>5196</xdr:rowOff>
    </xdr:from>
    <xdr:ext cx="184731" cy="264560"/>
    <xdr:sp macro="" textlink="">
      <xdr:nvSpPr>
        <xdr:cNvPr id="2724" name="TextBox 2723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224</xdr:row>
      <xdr:rowOff>5196</xdr:rowOff>
    </xdr:from>
    <xdr:ext cx="184731" cy="264560"/>
    <xdr:sp macro="" textlink="">
      <xdr:nvSpPr>
        <xdr:cNvPr id="2725" name="TextBox 2724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225</xdr:row>
      <xdr:rowOff>5196</xdr:rowOff>
    </xdr:from>
    <xdr:ext cx="184731" cy="264560"/>
    <xdr:sp macro="" textlink="">
      <xdr:nvSpPr>
        <xdr:cNvPr id="2726" name="TextBox 2725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225</xdr:row>
      <xdr:rowOff>5196</xdr:rowOff>
    </xdr:from>
    <xdr:ext cx="184731" cy="264560"/>
    <xdr:sp macro="" textlink="">
      <xdr:nvSpPr>
        <xdr:cNvPr id="2727" name="TextBox 2726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225</xdr:row>
      <xdr:rowOff>5196</xdr:rowOff>
    </xdr:from>
    <xdr:ext cx="184731" cy="264560"/>
    <xdr:sp macro="" textlink="">
      <xdr:nvSpPr>
        <xdr:cNvPr id="2728" name="TextBox 2727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226</xdr:row>
      <xdr:rowOff>5196</xdr:rowOff>
    </xdr:from>
    <xdr:ext cx="184731" cy="264560"/>
    <xdr:sp macro="" textlink="">
      <xdr:nvSpPr>
        <xdr:cNvPr id="2729" name="TextBox 2728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226</xdr:row>
      <xdr:rowOff>5196</xdr:rowOff>
    </xdr:from>
    <xdr:ext cx="184731" cy="264560"/>
    <xdr:sp macro="" textlink="">
      <xdr:nvSpPr>
        <xdr:cNvPr id="2730" name="TextBox 2729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226</xdr:row>
      <xdr:rowOff>5196</xdr:rowOff>
    </xdr:from>
    <xdr:ext cx="184731" cy="264560"/>
    <xdr:sp macro="" textlink="">
      <xdr:nvSpPr>
        <xdr:cNvPr id="2731" name="TextBox 2730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224</xdr:row>
      <xdr:rowOff>5196</xdr:rowOff>
    </xdr:from>
    <xdr:ext cx="184731" cy="264560"/>
    <xdr:sp macro="" textlink="">
      <xdr:nvSpPr>
        <xdr:cNvPr id="2732" name="TextBox 2731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224</xdr:row>
      <xdr:rowOff>5196</xdr:rowOff>
    </xdr:from>
    <xdr:ext cx="184731" cy="264560"/>
    <xdr:sp macro="" textlink="">
      <xdr:nvSpPr>
        <xdr:cNvPr id="2733" name="TextBox 2732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224</xdr:row>
      <xdr:rowOff>5196</xdr:rowOff>
    </xdr:from>
    <xdr:ext cx="184731" cy="264560"/>
    <xdr:sp macro="" textlink="">
      <xdr:nvSpPr>
        <xdr:cNvPr id="2734" name="TextBox 2733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225</xdr:row>
      <xdr:rowOff>5196</xdr:rowOff>
    </xdr:from>
    <xdr:ext cx="184731" cy="264560"/>
    <xdr:sp macro="" textlink="">
      <xdr:nvSpPr>
        <xdr:cNvPr id="2735" name="TextBox 2734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225</xdr:row>
      <xdr:rowOff>5196</xdr:rowOff>
    </xdr:from>
    <xdr:ext cx="184731" cy="264560"/>
    <xdr:sp macro="" textlink="">
      <xdr:nvSpPr>
        <xdr:cNvPr id="2736" name="TextBox 2735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225</xdr:row>
      <xdr:rowOff>5196</xdr:rowOff>
    </xdr:from>
    <xdr:ext cx="184731" cy="264560"/>
    <xdr:sp macro="" textlink="">
      <xdr:nvSpPr>
        <xdr:cNvPr id="2737" name="TextBox 2736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226</xdr:row>
      <xdr:rowOff>5196</xdr:rowOff>
    </xdr:from>
    <xdr:ext cx="184731" cy="264560"/>
    <xdr:sp macro="" textlink="">
      <xdr:nvSpPr>
        <xdr:cNvPr id="2738" name="TextBox 2737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226</xdr:row>
      <xdr:rowOff>5196</xdr:rowOff>
    </xdr:from>
    <xdr:ext cx="184731" cy="264560"/>
    <xdr:sp macro="" textlink="">
      <xdr:nvSpPr>
        <xdr:cNvPr id="2739" name="TextBox 2738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226</xdr:row>
      <xdr:rowOff>5196</xdr:rowOff>
    </xdr:from>
    <xdr:ext cx="184731" cy="264560"/>
    <xdr:sp macro="" textlink="">
      <xdr:nvSpPr>
        <xdr:cNvPr id="2740" name="TextBox 2739"/>
        <xdr:cNvSpPr txBox="1"/>
      </xdr:nvSpPr>
      <xdr:spPr>
        <a:xfrm>
          <a:off x="5894805" y="8094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255</xdr:row>
      <xdr:rowOff>3464</xdr:rowOff>
    </xdr:from>
    <xdr:ext cx="184731" cy="264560"/>
    <xdr:sp macro="" textlink="">
      <xdr:nvSpPr>
        <xdr:cNvPr id="2741" name="TextBox 2740"/>
        <xdr:cNvSpPr txBox="1"/>
      </xdr:nvSpPr>
      <xdr:spPr>
        <a:xfrm>
          <a:off x="5894805" y="93278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255</xdr:row>
      <xdr:rowOff>3464</xdr:rowOff>
    </xdr:from>
    <xdr:ext cx="184731" cy="264560"/>
    <xdr:sp macro="" textlink="">
      <xdr:nvSpPr>
        <xdr:cNvPr id="2742" name="TextBox 2741"/>
        <xdr:cNvSpPr txBox="1"/>
      </xdr:nvSpPr>
      <xdr:spPr>
        <a:xfrm>
          <a:off x="5894805" y="93278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255</xdr:row>
      <xdr:rowOff>3464</xdr:rowOff>
    </xdr:from>
    <xdr:ext cx="184731" cy="264560"/>
    <xdr:sp macro="" textlink="">
      <xdr:nvSpPr>
        <xdr:cNvPr id="2743" name="TextBox 2742"/>
        <xdr:cNvSpPr txBox="1"/>
      </xdr:nvSpPr>
      <xdr:spPr>
        <a:xfrm>
          <a:off x="5894805" y="93278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255</xdr:row>
      <xdr:rowOff>3464</xdr:rowOff>
    </xdr:from>
    <xdr:ext cx="184731" cy="264560"/>
    <xdr:sp macro="" textlink="">
      <xdr:nvSpPr>
        <xdr:cNvPr id="2744" name="TextBox 2743"/>
        <xdr:cNvSpPr txBox="1"/>
      </xdr:nvSpPr>
      <xdr:spPr>
        <a:xfrm>
          <a:off x="5894805" y="93278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255</xdr:row>
      <xdr:rowOff>3464</xdr:rowOff>
    </xdr:from>
    <xdr:ext cx="184731" cy="264560"/>
    <xdr:sp macro="" textlink="">
      <xdr:nvSpPr>
        <xdr:cNvPr id="2745" name="TextBox 2744"/>
        <xdr:cNvSpPr txBox="1"/>
      </xdr:nvSpPr>
      <xdr:spPr>
        <a:xfrm>
          <a:off x="5894805" y="93278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255</xdr:row>
      <xdr:rowOff>3464</xdr:rowOff>
    </xdr:from>
    <xdr:ext cx="184731" cy="264560"/>
    <xdr:sp macro="" textlink="">
      <xdr:nvSpPr>
        <xdr:cNvPr id="2746" name="TextBox 2745"/>
        <xdr:cNvSpPr txBox="1"/>
      </xdr:nvSpPr>
      <xdr:spPr>
        <a:xfrm>
          <a:off x="5894805" y="93278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255</xdr:row>
      <xdr:rowOff>3464</xdr:rowOff>
    </xdr:from>
    <xdr:ext cx="184731" cy="264560"/>
    <xdr:sp macro="" textlink="">
      <xdr:nvSpPr>
        <xdr:cNvPr id="2747" name="TextBox 2746"/>
        <xdr:cNvSpPr txBox="1"/>
      </xdr:nvSpPr>
      <xdr:spPr>
        <a:xfrm>
          <a:off x="5894805" y="93278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255</xdr:row>
      <xdr:rowOff>3464</xdr:rowOff>
    </xdr:from>
    <xdr:ext cx="184731" cy="264560"/>
    <xdr:sp macro="" textlink="">
      <xdr:nvSpPr>
        <xdr:cNvPr id="2748" name="TextBox 2747"/>
        <xdr:cNvSpPr txBox="1"/>
      </xdr:nvSpPr>
      <xdr:spPr>
        <a:xfrm>
          <a:off x="5894805" y="93278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255</xdr:row>
      <xdr:rowOff>3464</xdr:rowOff>
    </xdr:from>
    <xdr:ext cx="184731" cy="264560"/>
    <xdr:sp macro="" textlink="">
      <xdr:nvSpPr>
        <xdr:cNvPr id="2749" name="TextBox 2748"/>
        <xdr:cNvSpPr txBox="1"/>
      </xdr:nvSpPr>
      <xdr:spPr>
        <a:xfrm>
          <a:off x="5894805" y="93278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255</xdr:row>
      <xdr:rowOff>3464</xdr:rowOff>
    </xdr:from>
    <xdr:ext cx="184731" cy="264560"/>
    <xdr:sp macro="" textlink="">
      <xdr:nvSpPr>
        <xdr:cNvPr id="2750" name="TextBox 2749"/>
        <xdr:cNvSpPr txBox="1"/>
      </xdr:nvSpPr>
      <xdr:spPr>
        <a:xfrm>
          <a:off x="5894805" y="93278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255</xdr:row>
      <xdr:rowOff>3464</xdr:rowOff>
    </xdr:from>
    <xdr:ext cx="184731" cy="264560"/>
    <xdr:sp macro="" textlink="">
      <xdr:nvSpPr>
        <xdr:cNvPr id="2751" name="TextBox 2750"/>
        <xdr:cNvSpPr txBox="1"/>
      </xdr:nvSpPr>
      <xdr:spPr>
        <a:xfrm>
          <a:off x="5894805" y="93278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255</xdr:row>
      <xdr:rowOff>3464</xdr:rowOff>
    </xdr:from>
    <xdr:ext cx="184731" cy="264560"/>
    <xdr:sp macro="" textlink="">
      <xdr:nvSpPr>
        <xdr:cNvPr id="2752" name="TextBox 2751"/>
        <xdr:cNvSpPr txBox="1"/>
      </xdr:nvSpPr>
      <xdr:spPr>
        <a:xfrm>
          <a:off x="5894805" y="93278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280</xdr:row>
      <xdr:rowOff>1732</xdr:rowOff>
    </xdr:from>
    <xdr:ext cx="184731" cy="264560"/>
    <xdr:sp macro="" textlink="">
      <xdr:nvSpPr>
        <xdr:cNvPr id="2753" name="TextBox 2752"/>
        <xdr:cNvSpPr txBox="1"/>
      </xdr:nvSpPr>
      <xdr:spPr>
        <a:xfrm>
          <a:off x="5894805" y="102951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280</xdr:row>
      <xdr:rowOff>1732</xdr:rowOff>
    </xdr:from>
    <xdr:ext cx="184731" cy="264560"/>
    <xdr:sp macro="" textlink="">
      <xdr:nvSpPr>
        <xdr:cNvPr id="2754" name="TextBox 2753"/>
        <xdr:cNvSpPr txBox="1"/>
      </xdr:nvSpPr>
      <xdr:spPr>
        <a:xfrm>
          <a:off x="5894805" y="102951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280</xdr:row>
      <xdr:rowOff>1732</xdr:rowOff>
    </xdr:from>
    <xdr:ext cx="184731" cy="264560"/>
    <xdr:sp macro="" textlink="">
      <xdr:nvSpPr>
        <xdr:cNvPr id="2755" name="TextBox 2754"/>
        <xdr:cNvSpPr txBox="1"/>
      </xdr:nvSpPr>
      <xdr:spPr>
        <a:xfrm>
          <a:off x="5894805" y="102951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280</xdr:row>
      <xdr:rowOff>1732</xdr:rowOff>
    </xdr:from>
    <xdr:ext cx="184731" cy="264560"/>
    <xdr:sp macro="" textlink="">
      <xdr:nvSpPr>
        <xdr:cNvPr id="2756" name="TextBox 2755"/>
        <xdr:cNvSpPr txBox="1"/>
      </xdr:nvSpPr>
      <xdr:spPr>
        <a:xfrm>
          <a:off x="5894805" y="102951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280</xdr:row>
      <xdr:rowOff>1732</xdr:rowOff>
    </xdr:from>
    <xdr:ext cx="184731" cy="264560"/>
    <xdr:sp macro="" textlink="">
      <xdr:nvSpPr>
        <xdr:cNvPr id="2757" name="TextBox 2756"/>
        <xdr:cNvSpPr txBox="1"/>
      </xdr:nvSpPr>
      <xdr:spPr>
        <a:xfrm>
          <a:off x="5894805" y="102951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280</xdr:row>
      <xdr:rowOff>1732</xdr:rowOff>
    </xdr:from>
    <xdr:ext cx="184731" cy="264560"/>
    <xdr:sp macro="" textlink="">
      <xdr:nvSpPr>
        <xdr:cNvPr id="2758" name="TextBox 2757"/>
        <xdr:cNvSpPr txBox="1"/>
      </xdr:nvSpPr>
      <xdr:spPr>
        <a:xfrm>
          <a:off x="5894805" y="102951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280</xdr:row>
      <xdr:rowOff>1732</xdr:rowOff>
    </xdr:from>
    <xdr:ext cx="184731" cy="264560"/>
    <xdr:sp macro="" textlink="">
      <xdr:nvSpPr>
        <xdr:cNvPr id="2759" name="TextBox 2758"/>
        <xdr:cNvSpPr txBox="1"/>
      </xdr:nvSpPr>
      <xdr:spPr>
        <a:xfrm>
          <a:off x="5894805" y="102951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280</xdr:row>
      <xdr:rowOff>1732</xdr:rowOff>
    </xdr:from>
    <xdr:ext cx="184731" cy="264560"/>
    <xdr:sp macro="" textlink="">
      <xdr:nvSpPr>
        <xdr:cNvPr id="2760" name="TextBox 2759"/>
        <xdr:cNvSpPr txBox="1"/>
      </xdr:nvSpPr>
      <xdr:spPr>
        <a:xfrm>
          <a:off x="5894805" y="102951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280</xdr:row>
      <xdr:rowOff>1732</xdr:rowOff>
    </xdr:from>
    <xdr:ext cx="184731" cy="264560"/>
    <xdr:sp macro="" textlink="">
      <xdr:nvSpPr>
        <xdr:cNvPr id="2761" name="TextBox 2760"/>
        <xdr:cNvSpPr txBox="1"/>
      </xdr:nvSpPr>
      <xdr:spPr>
        <a:xfrm>
          <a:off x="5894805" y="102951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280</xdr:row>
      <xdr:rowOff>1732</xdr:rowOff>
    </xdr:from>
    <xdr:ext cx="184731" cy="264560"/>
    <xdr:sp macro="" textlink="">
      <xdr:nvSpPr>
        <xdr:cNvPr id="2762" name="TextBox 2761"/>
        <xdr:cNvSpPr txBox="1"/>
      </xdr:nvSpPr>
      <xdr:spPr>
        <a:xfrm>
          <a:off x="5894805" y="102951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280</xdr:row>
      <xdr:rowOff>1732</xdr:rowOff>
    </xdr:from>
    <xdr:ext cx="184731" cy="264560"/>
    <xdr:sp macro="" textlink="">
      <xdr:nvSpPr>
        <xdr:cNvPr id="2763" name="TextBox 2762"/>
        <xdr:cNvSpPr txBox="1"/>
      </xdr:nvSpPr>
      <xdr:spPr>
        <a:xfrm>
          <a:off x="5894805" y="102951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280</xdr:row>
      <xdr:rowOff>1732</xdr:rowOff>
    </xdr:from>
    <xdr:ext cx="184731" cy="264560"/>
    <xdr:sp macro="" textlink="">
      <xdr:nvSpPr>
        <xdr:cNvPr id="2764" name="TextBox 2763"/>
        <xdr:cNvSpPr txBox="1"/>
      </xdr:nvSpPr>
      <xdr:spPr>
        <a:xfrm>
          <a:off x="5894805" y="102951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275</xdr:row>
      <xdr:rowOff>1732</xdr:rowOff>
    </xdr:from>
    <xdr:ext cx="184731" cy="264560"/>
    <xdr:sp macro="" textlink="">
      <xdr:nvSpPr>
        <xdr:cNvPr id="2765" name="TextBox 2764"/>
        <xdr:cNvSpPr txBox="1"/>
      </xdr:nvSpPr>
      <xdr:spPr>
        <a:xfrm>
          <a:off x="5894805" y="10104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275</xdr:row>
      <xdr:rowOff>1732</xdr:rowOff>
    </xdr:from>
    <xdr:ext cx="184731" cy="264560"/>
    <xdr:sp macro="" textlink="">
      <xdr:nvSpPr>
        <xdr:cNvPr id="2766" name="TextBox 2765"/>
        <xdr:cNvSpPr txBox="1"/>
      </xdr:nvSpPr>
      <xdr:spPr>
        <a:xfrm>
          <a:off x="5894805" y="10104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275</xdr:row>
      <xdr:rowOff>1732</xdr:rowOff>
    </xdr:from>
    <xdr:ext cx="184731" cy="264560"/>
    <xdr:sp macro="" textlink="">
      <xdr:nvSpPr>
        <xdr:cNvPr id="2767" name="TextBox 2766"/>
        <xdr:cNvSpPr txBox="1"/>
      </xdr:nvSpPr>
      <xdr:spPr>
        <a:xfrm>
          <a:off x="5894805" y="10104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275</xdr:row>
      <xdr:rowOff>1732</xdr:rowOff>
    </xdr:from>
    <xdr:ext cx="184731" cy="264560"/>
    <xdr:sp macro="" textlink="">
      <xdr:nvSpPr>
        <xdr:cNvPr id="2768" name="TextBox 2767"/>
        <xdr:cNvSpPr txBox="1"/>
      </xdr:nvSpPr>
      <xdr:spPr>
        <a:xfrm>
          <a:off x="5894805" y="10104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275</xdr:row>
      <xdr:rowOff>1732</xdr:rowOff>
    </xdr:from>
    <xdr:ext cx="184731" cy="264560"/>
    <xdr:sp macro="" textlink="">
      <xdr:nvSpPr>
        <xdr:cNvPr id="2769" name="TextBox 2768"/>
        <xdr:cNvSpPr txBox="1"/>
      </xdr:nvSpPr>
      <xdr:spPr>
        <a:xfrm>
          <a:off x="5894805" y="10104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275</xdr:row>
      <xdr:rowOff>1732</xdr:rowOff>
    </xdr:from>
    <xdr:ext cx="184731" cy="264560"/>
    <xdr:sp macro="" textlink="">
      <xdr:nvSpPr>
        <xdr:cNvPr id="2770" name="TextBox 2769"/>
        <xdr:cNvSpPr txBox="1"/>
      </xdr:nvSpPr>
      <xdr:spPr>
        <a:xfrm>
          <a:off x="5894805" y="10104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275</xdr:row>
      <xdr:rowOff>1732</xdr:rowOff>
    </xdr:from>
    <xdr:ext cx="184731" cy="264560"/>
    <xdr:sp macro="" textlink="">
      <xdr:nvSpPr>
        <xdr:cNvPr id="2771" name="TextBox 2770"/>
        <xdr:cNvSpPr txBox="1"/>
      </xdr:nvSpPr>
      <xdr:spPr>
        <a:xfrm>
          <a:off x="5894805" y="10104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275</xdr:row>
      <xdr:rowOff>1732</xdr:rowOff>
    </xdr:from>
    <xdr:ext cx="184731" cy="264560"/>
    <xdr:sp macro="" textlink="">
      <xdr:nvSpPr>
        <xdr:cNvPr id="2772" name="TextBox 2771"/>
        <xdr:cNvSpPr txBox="1"/>
      </xdr:nvSpPr>
      <xdr:spPr>
        <a:xfrm>
          <a:off x="5894805" y="10104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275</xdr:row>
      <xdr:rowOff>1732</xdr:rowOff>
    </xdr:from>
    <xdr:ext cx="184731" cy="264560"/>
    <xdr:sp macro="" textlink="">
      <xdr:nvSpPr>
        <xdr:cNvPr id="2773" name="TextBox 2772"/>
        <xdr:cNvSpPr txBox="1"/>
      </xdr:nvSpPr>
      <xdr:spPr>
        <a:xfrm>
          <a:off x="5894805" y="10104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275</xdr:row>
      <xdr:rowOff>1732</xdr:rowOff>
    </xdr:from>
    <xdr:ext cx="184731" cy="264560"/>
    <xdr:sp macro="" textlink="">
      <xdr:nvSpPr>
        <xdr:cNvPr id="2774" name="TextBox 2773"/>
        <xdr:cNvSpPr txBox="1"/>
      </xdr:nvSpPr>
      <xdr:spPr>
        <a:xfrm>
          <a:off x="5894805" y="10104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275</xdr:row>
      <xdr:rowOff>1732</xdr:rowOff>
    </xdr:from>
    <xdr:ext cx="184731" cy="264560"/>
    <xdr:sp macro="" textlink="">
      <xdr:nvSpPr>
        <xdr:cNvPr id="2775" name="TextBox 2774"/>
        <xdr:cNvSpPr txBox="1"/>
      </xdr:nvSpPr>
      <xdr:spPr>
        <a:xfrm>
          <a:off x="5894805" y="10104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275</xdr:row>
      <xdr:rowOff>1732</xdr:rowOff>
    </xdr:from>
    <xdr:ext cx="184731" cy="264560"/>
    <xdr:sp macro="" textlink="">
      <xdr:nvSpPr>
        <xdr:cNvPr id="2776" name="TextBox 2775"/>
        <xdr:cNvSpPr txBox="1"/>
      </xdr:nvSpPr>
      <xdr:spPr>
        <a:xfrm>
          <a:off x="5894805" y="10104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2777" name="TextBox 277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2778" name="TextBox 277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2779" name="TextBox 2778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2780" name="TextBox 277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2781" name="TextBox 278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2782" name="TextBox 278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2783" name="TextBox 2782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2784" name="TextBox 278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2785" name="TextBox 278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2786" name="TextBox 278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2787" name="TextBox 278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2788" name="TextBox 278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2789" name="TextBox 278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2790" name="TextBox 278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2791" name="TextBox 279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2792" name="TextBox 279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2793" name="TextBox 279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2794" name="TextBox 279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795" name="TextBox 2794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796" name="TextBox 2795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797" name="TextBox 2796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798" name="TextBox 2797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799" name="TextBox 2798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800" name="TextBox 2799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801" name="TextBox 2800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802" name="TextBox 2801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509</xdr:row>
      <xdr:rowOff>256309</xdr:rowOff>
    </xdr:from>
    <xdr:ext cx="184731" cy="264560"/>
    <xdr:sp macro="" textlink="">
      <xdr:nvSpPr>
        <xdr:cNvPr id="2803" name="TextBox 2802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510</xdr:row>
      <xdr:rowOff>256309</xdr:rowOff>
    </xdr:from>
    <xdr:ext cx="184731" cy="264560"/>
    <xdr:sp macro="" textlink="">
      <xdr:nvSpPr>
        <xdr:cNvPr id="2804" name="TextBox 2803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510</xdr:row>
      <xdr:rowOff>256309</xdr:rowOff>
    </xdr:from>
    <xdr:ext cx="184731" cy="264560"/>
    <xdr:sp macro="" textlink="">
      <xdr:nvSpPr>
        <xdr:cNvPr id="2805" name="TextBox 280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510</xdr:row>
      <xdr:rowOff>256309</xdr:rowOff>
    </xdr:from>
    <xdr:ext cx="184731" cy="264560"/>
    <xdr:sp macro="" textlink="">
      <xdr:nvSpPr>
        <xdr:cNvPr id="2806" name="TextBox 2805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510</xdr:row>
      <xdr:rowOff>256309</xdr:rowOff>
    </xdr:from>
    <xdr:ext cx="184731" cy="264560"/>
    <xdr:sp macro="" textlink="">
      <xdr:nvSpPr>
        <xdr:cNvPr id="2807" name="TextBox 280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510</xdr:row>
      <xdr:rowOff>256309</xdr:rowOff>
    </xdr:from>
    <xdr:ext cx="184731" cy="264560"/>
    <xdr:sp macro="" textlink="">
      <xdr:nvSpPr>
        <xdr:cNvPr id="2808" name="TextBox 280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510</xdr:row>
      <xdr:rowOff>256309</xdr:rowOff>
    </xdr:from>
    <xdr:ext cx="184731" cy="264560"/>
    <xdr:sp macro="" textlink="">
      <xdr:nvSpPr>
        <xdr:cNvPr id="2809" name="TextBox 280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510</xdr:row>
      <xdr:rowOff>256309</xdr:rowOff>
    </xdr:from>
    <xdr:ext cx="184731" cy="264560"/>
    <xdr:sp macro="" textlink="">
      <xdr:nvSpPr>
        <xdr:cNvPr id="2810" name="TextBox 280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510</xdr:row>
      <xdr:rowOff>256309</xdr:rowOff>
    </xdr:from>
    <xdr:ext cx="184731" cy="264560"/>
    <xdr:sp macro="" textlink="">
      <xdr:nvSpPr>
        <xdr:cNvPr id="2811" name="TextBox 281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510</xdr:row>
      <xdr:rowOff>256309</xdr:rowOff>
    </xdr:from>
    <xdr:ext cx="184731" cy="264560"/>
    <xdr:sp macro="" textlink="">
      <xdr:nvSpPr>
        <xdr:cNvPr id="2812" name="TextBox 281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2813" name="TextBox 2812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2814" name="TextBox 281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2815" name="TextBox 281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2816" name="TextBox 281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2817" name="TextBox 281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2818" name="TextBox 281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2819" name="TextBox 2818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2820" name="TextBox 281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2821" name="TextBox 282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2822" name="TextBox 282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2823" name="TextBox 282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2824" name="TextBox 282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2825" name="TextBox 282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2826" name="TextBox 282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2827" name="TextBox 282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2828" name="TextBox 282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2829" name="TextBox 282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2830" name="TextBox 282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510</xdr:row>
      <xdr:rowOff>256309</xdr:rowOff>
    </xdr:from>
    <xdr:ext cx="184731" cy="264560"/>
    <xdr:sp macro="" textlink="">
      <xdr:nvSpPr>
        <xdr:cNvPr id="2831" name="TextBox 2830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510</xdr:row>
      <xdr:rowOff>256309</xdr:rowOff>
    </xdr:from>
    <xdr:ext cx="184731" cy="264560"/>
    <xdr:sp macro="" textlink="">
      <xdr:nvSpPr>
        <xdr:cNvPr id="2832" name="TextBox 2831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510</xdr:row>
      <xdr:rowOff>256309</xdr:rowOff>
    </xdr:from>
    <xdr:ext cx="184731" cy="264560"/>
    <xdr:sp macro="" textlink="">
      <xdr:nvSpPr>
        <xdr:cNvPr id="2833" name="TextBox 2832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510</xdr:row>
      <xdr:rowOff>256309</xdr:rowOff>
    </xdr:from>
    <xdr:ext cx="184731" cy="264560"/>
    <xdr:sp macro="" textlink="">
      <xdr:nvSpPr>
        <xdr:cNvPr id="2834" name="TextBox 2833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510</xdr:row>
      <xdr:rowOff>256309</xdr:rowOff>
    </xdr:from>
    <xdr:ext cx="184731" cy="264560"/>
    <xdr:sp macro="" textlink="">
      <xdr:nvSpPr>
        <xdr:cNvPr id="2835" name="TextBox 2834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510</xdr:row>
      <xdr:rowOff>256309</xdr:rowOff>
    </xdr:from>
    <xdr:ext cx="184731" cy="264560"/>
    <xdr:sp macro="" textlink="">
      <xdr:nvSpPr>
        <xdr:cNvPr id="2836" name="TextBox 2835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510</xdr:row>
      <xdr:rowOff>256309</xdr:rowOff>
    </xdr:from>
    <xdr:ext cx="184731" cy="264560"/>
    <xdr:sp macro="" textlink="">
      <xdr:nvSpPr>
        <xdr:cNvPr id="2837" name="TextBox 2836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510</xdr:row>
      <xdr:rowOff>256309</xdr:rowOff>
    </xdr:from>
    <xdr:ext cx="184731" cy="264560"/>
    <xdr:sp macro="" textlink="">
      <xdr:nvSpPr>
        <xdr:cNvPr id="2838" name="TextBox 2837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510</xdr:row>
      <xdr:rowOff>256309</xdr:rowOff>
    </xdr:from>
    <xdr:ext cx="184731" cy="264560"/>
    <xdr:sp macro="" textlink="">
      <xdr:nvSpPr>
        <xdr:cNvPr id="2839" name="TextBox 2838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840" name="TextBox 283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841" name="TextBox 284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842" name="TextBox 284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843" name="TextBox 284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844" name="TextBox 2843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845" name="TextBox 284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846" name="TextBox 2845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847" name="TextBox 284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848" name="TextBox 284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2849" name="TextBox 284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2850" name="TextBox 284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2851" name="TextBox 285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2852" name="TextBox 285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2853" name="TextBox 285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2854" name="TextBox 285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2855" name="TextBox 285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2856" name="TextBox 285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2857" name="TextBox 285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858" name="TextBox 285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859" name="TextBox 285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860" name="TextBox 285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861" name="TextBox 286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862" name="TextBox 286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863" name="TextBox 286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864" name="TextBox 2863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865" name="TextBox 286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866" name="TextBox 2865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2867" name="TextBox 286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2868" name="TextBox 286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2869" name="TextBox 2868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2870" name="TextBox 286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2871" name="TextBox 287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2872" name="TextBox 287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2873" name="TextBox 2872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2874" name="TextBox 287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2875" name="TextBox 287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2876" name="TextBox 287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2877" name="TextBox 287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2878" name="TextBox 287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2879" name="TextBox 287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2880" name="TextBox 287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2881" name="TextBox 288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2882" name="TextBox 288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2883" name="TextBox 288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2884" name="TextBox 288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885" name="TextBox 2884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886" name="TextBox 2885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887" name="TextBox 2886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888" name="TextBox 2887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889" name="TextBox 2888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890" name="TextBox 2889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891" name="TextBox 2890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892" name="TextBox 2891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511</xdr:row>
      <xdr:rowOff>256309</xdr:rowOff>
    </xdr:from>
    <xdr:ext cx="184731" cy="264560"/>
    <xdr:sp macro="" textlink="">
      <xdr:nvSpPr>
        <xdr:cNvPr id="2893" name="TextBox 2892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512</xdr:row>
      <xdr:rowOff>256309</xdr:rowOff>
    </xdr:from>
    <xdr:ext cx="184731" cy="264560"/>
    <xdr:sp macro="" textlink="">
      <xdr:nvSpPr>
        <xdr:cNvPr id="2894" name="TextBox 2893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512</xdr:row>
      <xdr:rowOff>256309</xdr:rowOff>
    </xdr:from>
    <xdr:ext cx="184731" cy="264560"/>
    <xdr:sp macro="" textlink="">
      <xdr:nvSpPr>
        <xdr:cNvPr id="2895" name="TextBox 289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512</xdr:row>
      <xdr:rowOff>256309</xdr:rowOff>
    </xdr:from>
    <xdr:ext cx="184731" cy="264560"/>
    <xdr:sp macro="" textlink="">
      <xdr:nvSpPr>
        <xdr:cNvPr id="2896" name="TextBox 2895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512</xdr:row>
      <xdr:rowOff>256309</xdr:rowOff>
    </xdr:from>
    <xdr:ext cx="184731" cy="264560"/>
    <xdr:sp macro="" textlink="">
      <xdr:nvSpPr>
        <xdr:cNvPr id="2897" name="TextBox 289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512</xdr:row>
      <xdr:rowOff>256309</xdr:rowOff>
    </xdr:from>
    <xdr:ext cx="184731" cy="264560"/>
    <xdr:sp macro="" textlink="">
      <xdr:nvSpPr>
        <xdr:cNvPr id="2898" name="TextBox 289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512</xdr:row>
      <xdr:rowOff>256309</xdr:rowOff>
    </xdr:from>
    <xdr:ext cx="184731" cy="264560"/>
    <xdr:sp macro="" textlink="">
      <xdr:nvSpPr>
        <xdr:cNvPr id="2899" name="TextBox 289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512</xdr:row>
      <xdr:rowOff>256309</xdr:rowOff>
    </xdr:from>
    <xdr:ext cx="184731" cy="264560"/>
    <xdr:sp macro="" textlink="">
      <xdr:nvSpPr>
        <xdr:cNvPr id="2900" name="TextBox 289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512</xdr:row>
      <xdr:rowOff>256309</xdr:rowOff>
    </xdr:from>
    <xdr:ext cx="184731" cy="264560"/>
    <xdr:sp macro="" textlink="">
      <xdr:nvSpPr>
        <xdr:cNvPr id="2901" name="TextBox 290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512</xdr:row>
      <xdr:rowOff>256309</xdr:rowOff>
    </xdr:from>
    <xdr:ext cx="184731" cy="264560"/>
    <xdr:sp macro="" textlink="">
      <xdr:nvSpPr>
        <xdr:cNvPr id="2902" name="TextBox 290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2903" name="TextBox 290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2904" name="TextBox 290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2905" name="TextBox 290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2906" name="TextBox 290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2907" name="TextBox 290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2908" name="TextBox 290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2909" name="TextBox 290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2910" name="TextBox 290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2911" name="TextBox 291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512</xdr:row>
      <xdr:rowOff>256309</xdr:rowOff>
    </xdr:from>
    <xdr:ext cx="184731" cy="264560"/>
    <xdr:sp macro="" textlink="">
      <xdr:nvSpPr>
        <xdr:cNvPr id="2912" name="TextBox 291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512</xdr:row>
      <xdr:rowOff>256309</xdr:rowOff>
    </xdr:from>
    <xdr:ext cx="184731" cy="264560"/>
    <xdr:sp macro="" textlink="">
      <xdr:nvSpPr>
        <xdr:cNvPr id="2913" name="TextBox 291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512</xdr:row>
      <xdr:rowOff>256309</xdr:rowOff>
    </xdr:from>
    <xdr:ext cx="184731" cy="264560"/>
    <xdr:sp macro="" textlink="">
      <xdr:nvSpPr>
        <xdr:cNvPr id="2914" name="TextBox 2913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512</xdr:row>
      <xdr:rowOff>256309</xdr:rowOff>
    </xdr:from>
    <xdr:ext cx="184731" cy="264560"/>
    <xdr:sp macro="" textlink="">
      <xdr:nvSpPr>
        <xdr:cNvPr id="2915" name="TextBox 291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512</xdr:row>
      <xdr:rowOff>256309</xdr:rowOff>
    </xdr:from>
    <xdr:ext cx="184731" cy="264560"/>
    <xdr:sp macro="" textlink="">
      <xdr:nvSpPr>
        <xdr:cNvPr id="2916" name="TextBox 2915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512</xdr:row>
      <xdr:rowOff>256309</xdr:rowOff>
    </xdr:from>
    <xdr:ext cx="184731" cy="264560"/>
    <xdr:sp macro="" textlink="">
      <xdr:nvSpPr>
        <xdr:cNvPr id="2917" name="TextBox 291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512</xdr:row>
      <xdr:rowOff>256309</xdr:rowOff>
    </xdr:from>
    <xdr:ext cx="184731" cy="264560"/>
    <xdr:sp macro="" textlink="">
      <xdr:nvSpPr>
        <xdr:cNvPr id="2918" name="TextBox 291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512</xdr:row>
      <xdr:rowOff>256309</xdr:rowOff>
    </xdr:from>
    <xdr:ext cx="184731" cy="264560"/>
    <xdr:sp macro="" textlink="">
      <xdr:nvSpPr>
        <xdr:cNvPr id="2919" name="TextBox 291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512</xdr:row>
      <xdr:rowOff>256309</xdr:rowOff>
    </xdr:from>
    <xdr:ext cx="184731" cy="264560"/>
    <xdr:sp macro="" textlink="">
      <xdr:nvSpPr>
        <xdr:cNvPr id="2920" name="TextBox 291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2921" name="TextBox 292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2922" name="TextBox 292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2923" name="TextBox 2922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2924" name="TextBox 292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2925" name="TextBox 292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2926" name="TextBox 292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2927" name="TextBox 292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2928" name="TextBox 292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2929" name="TextBox 2928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2930" name="TextBox 292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2931" name="TextBox 293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2932" name="TextBox 293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2933" name="TextBox 293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2934" name="TextBox 293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2935" name="TextBox 293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2936" name="TextBox 293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2937" name="TextBox 293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2938" name="TextBox 293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512</xdr:row>
      <xdr:rowOff>256309</xdr:rowOff>
    </xdr:from>
    <xdr:ext cx="184731" cy="264560"/>
    <xdr:sp macro="" textlink="">
      <xdr:nvSpPr>
        <xdr:cNvPr id="2939" name="TextBox 2938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512</xdr:row>
      <xdr:rowOff>256309</xdr:rowOff>
    </xdr:from>
    <xdr:ext cx="184731" cy="264560"/>
    <xdr:sp macro="" textlink="">
      <xdr:nvSpPr>
        <xdr:cNvPr id="2940" name="TextBox 2939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512</xdr:row>
      <xdr:rowOff>256309</xdr:rowOff>
    </xdr:from>
    <xdr:ext cx="184731" cy="264560"/>
    <xdr:sp macro="" textlink="">
      <xdr:nvSpPr>
        <xdr:cNvPr id="2941" name="TextBox 2940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512</xdr:row>
      <xdr:rowOff>256309</xdr:rowOff>
    </xdr:from>
    <xdr:ext cx="184731" cy="264560"/>
    <xdr:sp macro="" textlink="">
      <xdr:nvSpPr>
        <xdr:cNvPr id="2942" name="TextBox 2941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512</xdr:row>
      <xdr:rowOff>256309</xdr:rowOff>
    </xdr:from>
    <xdr:ext cx="184731" cy="264560"/>
    <xdr:sp macro="" textlink="">
      <xdr:nvSpPr>
        <xdr:cNvPr id="2943" name="TextBox 2942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512</xdr:row>
      <xdr:rowOff>256309</xdr:rowOff>
    </xdr:from>
    <xdr:ext cx="184731" cy="264560"/>
    <xdr:sp macro="" textlink="">
      <xdr:nvSpPr>
        <xdr:cNvPr id="2944" name="TextBox 2943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512</xdr:row>
      <xdr:rowOff>256309</xdr:rowOff>
    </xdr:from>
    <xdr:ext cx="184731" cy="264560"/>
    <xdr:sp macro="" textlink="">
      <xdr:nvSpPr>
        <xdr:cNvPr id="2945" name="TextBox 2944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512</xdr:row>
      <xdr:rowOff>256309</xdr:rowOff>
    </xdr:from>
    <xdr:ext cx="184731" cy="264560"/>
    <xdr:sp macro="" textlink="">
      <xdr:nvSpPr>
        <xdr:cNvPr id="2946" name="TextBox 2945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512</xdr:row>
      <xdr:rowOff>256309</xdr:rowOff>
    </xdr:from>
    <xdr:ext cx="184731" cy="264560"/>
    <xdr:sp macro="" textlink="">
      <xdr:nvSpPr>
        <xdr:cNvPr id="2947" name="TextBox 2946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513</xdr:row>
      <xdr:rowOff>256309</xdr:rowOff>
    </xdr:from>
    <xdr:ext cx="184731" cy="264560"/>
    <xdr:sp macro="" textlink="">
      <xdr:nvSpPr>
        <xdr:cNvPr id="2948" name="TextBox 294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513</xdr:row>
      <xdr:rowOff>256309</xdr:rowOff>
    </xdr:from>
    <xdr:ext cx="184731" cy="264560"/>
    <xdr:sp macro="" textlink="">
      <xdr:nvSpPr>
        <xdr:cNvPr id="2949" name="TextBox 294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513</xdr:row>
      <xdr:rowOff>256309</xdr:rowOff>
    </xdr:from>
    <xdr:ext cx="184731" cy="264560"/>
    <xdr:sp macro="" textlink="">
      <xdr:nvSpPr>
        <xdr:cNvPr id="2950" name="TextBox 294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513</xdr:row>
      <xdr:rowOff>256309</xdr:rowOff>
    </xdr:from>
    <xdr:ext cx="184731" cy="264560"/>
    <xdr:sp macro="" textlink="">
      <xdr:nvSpPr>
        <xdr:cNvPr id="2951" name="TextBox 295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513</xdr:row>
      <xdr:rowOff>256309</xdr:rowOff>
    </xdr:from>
    <xdr:ext cx="184731" cy="264560"/>
    <xdr:sp macro="" textlink="">
      <xdr:nvSpPr>
        <xdr:cNvPr id="2952" name="TextBox 295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513</xdr:row>
      <xdr:rowOff>256309</xdr:rowOff>
    </xdr:from>
    <xdr:ext cx="184731" cy="264560"/>
    <xdr:sp macro="" textlink="">
      <xdr:nvSpPr>
        <xdr:cNvPr id="2953" name="TextBox 295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513</xdr:row>
      <xdr:rowOff>256309</xdr:rowOff>
    </xdr:from>
    <xdr:ext cx="184731" cy="264560"/>
    <xdr:sp macro="" textlink="">
      <xdr:nvSpPr>
        <xdr:cNvPr id="2954" name="TextBox 2953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513</xdr:row>
      <xdr:rowOff>256309</xdr:rowOff>
    </xdr:from>
    <xdr:ext cx="184731" cy="264560"/>
    <xdr:sp macro="" textlink="">
      <xdr:nvSpPr>
        <xdr:cNvPr id="2955" name="TextBox 295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513</xdr:row>
      <xdr:rowOff>256309</xdr:rowOff>
    </xdr:from>
    <xdr:ext cx="184731" cy="264560"/>
    <xdr:sp macro="" textlink="">
      <xdr:nvSpPr>
        <xdr:cNvPr id="2956" name="TextBox 2955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2957" name="TextBox 295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2958" name="TextBox 295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2959" name="TextBox 295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2960" name="TextBox 295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2961" name="TextBox 296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2962" name="TextBox 296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2963" name="TextBox 296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2964" name="TextBox 296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2965" name="TextBox 296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513</xdr:row>
      <xdr:rowOff>256309</xdr:rowOff>
    </xdr:from>
    <xdr:ext cx="184731" cy="264560"/>
    <xdr:sp macro="" textlink="">
      <xdr:nvSpPr>
        <xdr:cNvPr id="2966" name="TextBox 2965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513</xdr:row>
      <xdr:rowOff>256309</xdr:rowOff>
    </xdr:from>
    <xdr:ext cx="184731" cy="264560"/>
    <xdr:sp macro="" textlink="">
      <xdr:nvSpPr>
        <xdr:cNvPr id="2967" name="TextBox 296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513</xdr:row>
      <xdr:rowOff>256309</xdr:rowOff>
    </xdr:from>
    <xdr:ext cx="184731" cy="264560"/>
    <xdr:sp macro="" textlink="">
      <xdr:nvSpPr>
        <xdr:cNvPr id="2968" name="TextBox 296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513</xdr:row>
      <xdr:rowOff>256309</xdr:rowOff>
    </xdr:from>
    <xdr:ext cx="184731" cy="264560"/>
    <xdr:sp macro="" textlink="">
      <xdr:nvSpPr>
        <xdr:cNvPr id="2969" name="TextBox 296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513</xdr:row>
      <xdr:rowOff>256309</xdr:rowOff>
    </xdr:from>
    <xdr:ext cx="184731" cy="264560"/>
    <xdr:sp macro="" textlink="">
      <xdr:nvSpPr>
        <xdr:cNvPr id="2970" name="TextBox 296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513</xdr:row>
      <xdr:rowOff>256309</xdr:rowOff>
    </xdr:from>
    <xdr:ext cx="184731" cy="264560"/>
    <xdr:sp macro="" textlink="">
      <xdr:nvSpPr>
        <xdr:cNvPr id="2971" name="TextBox 297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513</xdr:row>
      <xdr:rowOff>256309</xdr:rowOff>
    </xdr:from>
    <xdr:ext cx="184731" cy="264560"/>
    <xdr:sp macro="" textlink="">
      <xdr:nvSpPr>
        <xdr:cNvPr id="2972" name="TextBox 297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513</xdr:row>
      <xdr:rowOff>256309</xdr:rowOff>
    </xdr:from>
    <xdr:ext cx="184731" cy="264560"/>
    <xdr:sp macro="" textlink="">
      <xdr:nvSpPr>
        <xdr:cNvPr id="2973" name="TextBox 297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1349375</xdr:colOff>
      <xdr:row>513</xdr:row>
      <xdr:rowOff>256309</xdr:rowOff>
    </xdr:from>
    <xdr:ext cx="184731" cy="264560"/>
    <xdr:sp macro="" textlink="">
      <xdr:nvSpPr>
        <xdr:cNvPr id="2974" name="TextBox 2973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2975" name="TextBox 297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2976" name="TextBox 297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2977" name="TextBox 297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2978" name="TextBox 297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2979" name="TextBox 2978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2980" name="TextBox 297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2981" name="TextBox 298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2982" name="TextBox 298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2983" name="TextBox 2982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2984" name="TextBox 298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2985" name="TextBox 298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2986" name="TextBox 298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2987" name="TextBox 298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2988" name="TextBox 298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2989" name="TextBox 298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2990" name="TextBox 298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2991" name="TextBox 299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2992" name="TextBox 299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508</xdr:row>
      <xdr:rowOff>256309</xdr:rowOff>
    </xdr:from>
    <xdr:ext cx="184731" cy="264560"/>
    <xdr:sp macro="" textlink="">
      <xdr:nvSpPr>
        <xdr:cNvPr id="2993" name="TextBox 2992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508</xdr:row>
      <xdr:rowOff>256309</xdr:rowOff>
    </xdr:from>
    <xdr:ext cx="184731" cy="264560"/>
    <xdr:sp macro="" textlink="">
      <xdr:nvSpPr>
        <xdr:cNvPr id="2994" name="TextBox 2993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508</xdr:row>
      <xdr:rowOff>256309</xdr:rowOff>
    </xdr:from>
    <xdr:ext cx="184731" cy="264560"/>
    <xdr:sp macro="" textlink="">
      <xdr:nvSpPr>
        <xdr:cNvPr id="2995" name="TextBox 2994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508</xdr:row>
      <xdr:rowOff>256309</xdr:rowOff>
    </xdr:from>
    <xdr:ext cx="184731" cy="264560"/>
    <xdr:sp macro="" textlink="">
      <xdr:nvSpPr>
        <xdr:cNvPr id="2996" name="TextBox 2995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508</xdr:row>
      <xdr:rowOff>256309</xdr:rowOff>
    </xdr:from>
    <xdr:ext cx="184731" cy="264560"/>
    <xdr:sp macro="" textlink="">
      <xdr:nvSpPr>
        <xdr:cNvPr id="2997" name="TextBox 2996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508</xdr:row>
      <xdr:rowOff>256309</xdr:rowOff>
    </xdr:from>
    <xdr:ext cx="184731" cy="264560"/>
    <xdr:sp macro="" textlink="">
      <xdr:nvSpPr>
        <xdr:cNvPr id="2998" name="TextBox 2997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508</xdr:row>
      <xdr:rowOff>256309</xdr:rowOff>
    </xdr:from>
    <xdr:ext cx="184731" cy="264560"/>
    <xdr:sp macro="" textlink="">
      <xdr:nvSpPr>
        <xdr:cNvPr id="2999" name="TextBox 2998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508</xdr:row>
      <xdr:rowOff>256309</xdr:rowOff>
    </xdr:from>
    <xdr:ext cx="184731" cy="264560"/>
    <xdr:sp macro="" textlink="">
      <xdr:nvSpPr>
        <xdr:cNvPr id="3000" name="TextBox 2999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508</xdr:row>
      <xdr:rowOff>256309</xdr:rowOff>
    </xdr:from>
    <xdr:ext cx="184731" cy="264560"/>
    <xdr:sp macro="" textlink="">
      <xdr:nvSpPr>
        <xdr:cNvPr id="3001" name="TextBox 3000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3002" name="TextBox 300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3003" name="TextBox 300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3004" name="TextBox 3003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3005" name="TextBox 300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3006" name="TextBox 3005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3007" name="TextBox 300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3008" name="TextBox 300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3009" name="TextBox 300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3010" name="TextBox 300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011" name="TextBox 301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012" name="TextBox 301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013" name="TextBox 301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014" name="TextBox 301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015" name="TextBox 301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016" name="TextBox 301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017" name="TextBox 301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018" name="TextBox 301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019" name="TextBox 301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3020" name="TextBox 301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3021" name="TextBox 302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3022" name="TextBox 302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3023" name="TextBox 302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3024" name="TextBox 3023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3025" name="TextBox 302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3026" name="TextBox 3025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3027" name="TextBox 302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3028" name="TextBox 302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029" name="TextBox 3028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030" name="TextBox 302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031" name="TextBox 303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032" name="TextBox 303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033" name="TextBox 3032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034" name="TextBox 303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035" name="TextBox 303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036" name="TextBox 303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037" name="TextBox 303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038" name="TextBox 303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039" name="TextBox 303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040" name="TextBox 303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041" name="TextBox 304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042" name="TextBox 304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043" name="TextBox 304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044" name="TextBox 304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045" name="TextBox 304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046" name="TextBox 304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3047" name="TextBox 3046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3048" name="TextBox 3047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3049" name="TextBox 3048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3050" name="TextBox 3049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3051" name="TextBox 3050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3052" name="TextBox 3051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3053" name="TextBox 3052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3054" name="TextBox 3053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509</xdr:row>
      <xdr:rowOff>256309</xdr:rowOff>
    </xdr:from>
    <xdr:ext cx="184731" cy="264560"/>
    <xdr:sp macro="" textlink="">
      <xdr:nvSpPr>
        <xdr:cNvPr id="3055" name="TextBox 3054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3056" name="TextBox 3055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3057" name="TextBox 305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3058" name="TextBox 305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3059" name="TextBox 305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3060" name="TextBox 305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3061" name="TextBox 306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3062" name="TextBox 306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3063" name="TextBox 306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3064" name="TextBox 3063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065" name="TextBox 306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066" name="TextBox 306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067" name="TextBox 306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068" name="TextBox 306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069" name="TextBox 306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070" name="TextBox 306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071" name="TextBox 307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072" name="TextBox 307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073" name="TextBox 307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3074" name="TextBox 3073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3075" name="TextBox 307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3076" name="TextBox 3075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3077" name="TextBox 307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3078" name="TextBox 307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3079" name="TextBox 307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3080" name="TextBox 307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3081" name="TextBox 308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3082" name="TextBox 308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083" name="TextBox 3082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084" name="TextBox 308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085" name="TextBox 308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086" name="TextBox 308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087" name="TextBox 308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088" name="TextBox 308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089" name="TextBox 3088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090" name="TextBox 308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091" name="TextBox 309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092" name="TextBox 309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093" name="TextBox 309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094" name="TextBox 309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095" name="TextBox 309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096" name="TextBox 309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097" name="TextBox 309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098" name="TextBox 309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099" name="TextBox 309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100" name="TextBox 309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101" name="TextBox 310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102" name="TextBox 310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103" name="TextBox 310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104" name="TextBox 310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105" name="TextBox 310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106" name="TextBox 310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107" name="TextBox 310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108" name="TextBox 310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109" name="TextBox 310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110" name="TextBox 310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111" name="TextBox 311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112" name="TextBox 311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113" name="TextBox 3112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114" name="TextBox 311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115" name="TextBox 311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116" name="TextBox 311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117" name="TextBox 311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118" name="TextBox 311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19" name="TextBox 311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20" name="TextBox 311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21" name="TextBox 312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22" name="TextBox 312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23" name="TextBox 312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24" name="TextBox 312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25" name="TextBox 312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26" name="TextBox 312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27" name="TextBox 312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3128" name="TextBox 3127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3129" name="TextBox 3128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3130" name="TextBox 3129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3131" name="TextBox 3130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3132" name="TextBox 3131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3133" name="TextBox 3132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3134" name="TextBox 3133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3135" name="TextBox 3134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510</xdr:row>
      <xdr:rowOff>256309</xdr:rowOff>
    </xdr:from>
    <xdr:ext cx="184731" cy="264560"/>
    <xdr:sp macro="" textlink="">
      <xdr:nvSpPr>
        <xdr:cNvPr id="3136" name="TextBox 3135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3137" name="TextBox 313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3138" name="TextBox 313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3139" name="TextBox 313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3140" name="TextBox 313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3141" name="TextBox 314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3142" name="TextBox 314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3143" name="TextBox 314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3144" name="TextBox 3143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3145" name="TextBox 314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46" name="TextBox 314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47" name="TextBox 314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48" name="TextBox 314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49" name="TextBox 314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50" name="TextBox 314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51" name="TextBox 315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52" name="TextBox 315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53" name="TextBox 315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54" name="TextBox 315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3155" name="TextBox 315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3156" name="TextBox 3155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3157" name="TextBox 315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3158" name="TextBox 315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3159" name="TextBox 315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3160" name="TextBox 315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3161" name="TextBox 316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3162" name="TextBox 316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3163" name="TextBox 316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164" name="TextBox 316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165" name="TextBox 316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166" name="TextBox 316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167" name="TextBox 316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168" name="TextBox 316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169" name="TextBox 3168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170" name="TextBox 316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171" name="TextBox 317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172" name="TextBox 317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73" name="TextBox 317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74" name="TextBox 317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75" name="TextBox 317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76" name="TextBox 317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77" name="TextBox 317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78" name="TextBox 317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79" name="TextBox 317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80" name="TextBox 317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81" name="TextBox 318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82" name="TextBox 318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83" name="TextBox 318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84" name="TextBox 318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85" name="TextBox 318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86" name="TextBox 318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87" name="TextBox 318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88" name="TextBox 318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89" name="TextBox 318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90" name="TextBox 318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91" name="TextBox 319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92" name="TextBox 319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93" name="TextBox 319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94" name="TextBox 319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95" name="TextBox 319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96" name="TextBox 319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97" name="TextBox 319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98" name="TextBox 319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199" name="TextBox 319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200" name="TextBox 319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201" name="TextBox 320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202" name="TextBox 320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203" name="TextBox 3202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204" name="TextBox 320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205" name="TextBox 320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206" name="TextBox 320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207" name="TextBox 320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208" name="TextBox 320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09" name="TextBox 320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10" name="TextBox 320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11" name="TextBox 321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12" name="TextBox 321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13" name="TextBox 321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14" name="TextBox 321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15" name="TextBox 321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16" name="TextBox 321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17" name="TextBox 321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3218" name="TextBox 3217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3219" name="TextBox 3218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3220" name="TextBox 3219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3221" name="TextBox 3220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3222" name="TextBox 3221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3223" name="TextBox 3222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3224" name="TextBox 3223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3225" name="TextBox 3224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511</xdr:row>
      <xdr:rowOff>256309</xdr:rowOff>
    </xdr:from>
    <xdr:ext cx="184731" cy="264560"/>
    <xdr:sp macro="" textlink="">
      <xdr:nvSpPr>
        <xdr:cNvPr id="3226" name="TextBox 3225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3227" name="TextBox 322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3228" name="TextBox 322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3229" name="TextBox 322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3230" name="TextBox 322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3231" name="TextBox 323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3232" name="TextBox 323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3233" name="TextBox 323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3234" name="TextBox 3233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3235" name="TextBox 323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36" name="TextBox 323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37" name="TextBox 323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38" name="TextBox 323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39" name="TextBox 323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40" name="TextBox 323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41" name="TextBox 324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42" name="TextBox 324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43" name="TextBox 324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44" name="TextBox 324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3245" name="TextBox 324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3246" name="TextBox 3245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3247" name="TextBox 324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3248" name="TextBox 324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3249" name="TextBox 324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3250" name="TextBox 324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3251" name="TextBox 325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3252" name="TextBox 325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3253" name="TextBox 325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254" name="TextBox 325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255" name="TextBox 325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256" name="TextBox 325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257" name="TextBox 325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258" name="TextBox 325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259" name="TextBox 3258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260" name="TextBox 325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261" name="TextBox 326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262" name="TextBox 326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63" name="TextBox 326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64" name="TextBox 326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65" name="TextBox 326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66" name="TextBox 326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67" name="TextBox 326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68" name="TextBox 326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69" name="TextBox 326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70" name="TextBox 326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71" name="TextBox 327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72" name="TextBox 327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73" name="TextBox 327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74" name="TextBox 327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75" name="TextBox 327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76" name="TextBox 327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77" name="TextBox 327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78" name="TextBox 327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79" name="TextBox 327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80" name="TextBox 327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81" name="TextBox 328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82" name="TextBox 328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83" name="TextBox 328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84" name="TextBox 328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85" name="TextBox 328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86" name="TextBox 328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87" name="TextBox 328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88" name="TextBox 328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89" name="TextBox 328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90" name="TextBox 328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91" name="TextBox 329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92" name="TextBox 329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93" name="TextBox 3292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94" name="TextBox 329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95" name="TextBox 329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96" name="TextBox 329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97" name="TextBox 329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298" name="TextBox 329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299" name="TextBox 329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00" name="TextBox 329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01" name="TextBox 330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02" name="TextBox 330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03" name="TextBox 330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04" name="TextBox 330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05" name="TextBox 330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06" name="TextBox 330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07" name="TextBox 330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3308" name="TextBox 3307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3309" name="TextBox 3308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3310" name="TextBox 3309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3311" name="TextBox 3310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3312" name="TextBox 3311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3313" name="TextBox 3312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3314" name="TextBox 3313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3315" name="TextBox 3314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512</xdr:row>
      <xdr:rowOff>256309</xdr:rowOff>
    </xdr:from>
    <xdr:ext cx="184731" cy="264560"/>
    <xdr:sp macro="" textlink="">
      <xdr:nvSpPr>
        <xdr:cNvPr id="3316" name="TextBox 3315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3317" name="TextBox 331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3318" name="TextBox 331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3319" name="TextBox 331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3320" name="TextBox 331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3321" name="TextBox 332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3322" name="TextBox 332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3323" name="TextBox 332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3324" name="TextBox 3323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3325" name="TextBox 332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26" name="TextBox 332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27" name="TextBox 332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28" name="TextBox 332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29" name="TextBox 332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30" name="TextBox 332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31" name="TextBox 333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32" name="TextBox 333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33" name="TextBox 333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34" name="TextBox 333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3335" name="TextBox 333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3336" name="TextBox 3335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3337" name="TextBox 333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3338" name="TextBox 333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3339" name="TextBox 333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3340" name="TextBox 333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3341" name="TextBox 334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3342" name="TextBox 334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1349375</xdr:colOff>
      <xdr:row>513</xdr:row>
      <xdr:rowOff>256309</xdr:rowOff>
    </xdr:from>
    <xdr:ext cx="184731" cy="264560"/>
    <xdr:sp macro="" textlink="">
      <xdr:nvSpPr>
        <xdr:cNvPr id="3343" name="TextBox 334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344" name="TextBox 334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345" name="TextBox 334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346" name="TextBox 334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347" name="TextBox 334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348" name="TextBox 334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349" name="TextBox 3348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350" name="TextBox 334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351" name="TextBox 335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352" name="TextBox 335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53" name="TextBox 335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54" name="TextBox 335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55" name="TextBox 335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56" name="TextBox 335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57" name="TextBox 335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58" name="TextBox 335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59" name="TextBox 335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60" name="TextBox 335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61" name="TextBox 336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62" name="TextBox 336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63" name="TextBox 336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64" name="TextBox 336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65" name="TextBox 336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66" name="TextBox 336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67" name="TextBox 336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68" name="TextBox 336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69" name="TextBox 336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70" name="TextBox 336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71" name="TextBox 337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72" name="TextBox 337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73" name="TextBox 337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74" name="TextBox 337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75" name="TextBox 337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76" name="TextBox 337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77" name="TextBox 337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78" name="TextBox 337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379" name="TextBox 337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3380" name="TextBox 337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3381" name="TextBox 338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3382" name="TextBox 338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3383" name="TextBox 3382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3384" name="TextBox 338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3385" name="TextBox 338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3386" name="TextBox 338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3387" name="TextBox 338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3388" name="TextBox 338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389" name="TextBox 338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390" name="TextBox 338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391" name="TextBox 339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392" name="TextBox 339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393" name="TextBox 339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394" name="TextBox 339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395" name="TextBox 339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396" name="TextBox 339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397" name="TextBox 339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3398" name="TextBox 3397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3399" name="TextBox 3398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3400" name="TextBox 3399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3401" name="TextBox 3400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3402" name="TextBox 3401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3403" name="TextBox 3402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3404" name="TextBox 3403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3405" name="TextBox 3404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508</xdr:row>
      <xdr:rowOff>256309</xdr:rowOff>
    </xdr:from>
    <xdr:ext cx="184731" cy="264560"/>
    <xdr:sp macro="" textlink="">
      <xdr:nvSpPr>
        <xdr:cNvPr id="3406" name="TextBox 3405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407" name="TextBox 340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408" name="TextBox 340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409" name="TextBox 340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410" name="TextBox 340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411" name="TextBox 341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412" name="TextBox 341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413" name="TextBox 341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414" name="TextBox 3413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415" name="TextBox 341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16" name="TextBox 341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17" name="TextBox 341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18" name="TextBox 341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19" name="TextBox 341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20" name="TextBox 341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21" name="TextBox 342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22" name="TextBox 342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23" name="TextBox 342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24" name="TextBox 342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425" name="TextBox 342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426" name="TextBox 3425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427" name="TextBox 342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428" name="TextBox 342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429" name="TextBox 342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430" name="TextBox 342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431" name="TextBox 343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432" name="TextBox 343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433" name="TextBox 343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3434" name="TextBox 343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3435" name="TextBox 343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3436" name="TextBox 343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3437" name="TextBox 343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3438" name="TextBox 343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3439" name="TextBox 3438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3440" name="TextBox 343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3441" name="TextBox 344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3442" name="TextBox 344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43" name="TextBox 344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44" name="TextBox 344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45" name="TextBox 344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46" name="TextBox 344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47" name="TextBox 344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48" name="TextBox 344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49" name="TextBox 344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50" name="TextBox 344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51" name="TextBox 345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52" name="TextBox 345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53" name="TextBox 345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54" name="TextBox 345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55" name="TextBox 345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56" name="TextBox 345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57" name="TextBox 345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58" name="TextBox 345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59" name="TextBox 345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60" name="TextBox 345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61" name="TextBox 346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62" name="TextBox 346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63" name="TextBox 346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64" name="TextBox 346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65" name="TextBox 346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66" name="TextBox 346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67" name="TextBox 346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68" name="TextBox 346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69" name="TextBox 346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70" name="TextBox 346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71" name="TextBox 347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72" name="TextBox 347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73" name="TextBox 3472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74" name="TextBox 347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75" name="TextBox 347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76" name="TextBox 347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77" name="TextBox 347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478" name="TextBox 347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479" name="TextBox 347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480" name="TextBox 347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481" name="TextBox 348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482" name="TextBox 348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483" name="TextBox 348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484" name="TextBox 348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485" name="TextBox 348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486" name="TextBox 348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487" name="TextBox 348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488" name="TextBox 3487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489" name="TextBox 3488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490" name="TextBox 3489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491" name="TextBox 3490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492" name="TextBox 3491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493" name="TextBox 3492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494" name="TextBox 3493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495" name="TextBox 3494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509</xdr:row>
      <xdr:rowOff>256309</xdr:rowOff>
    </xdr:from>
    <xdr:ext cx="184731" cy="264560"/>
    <xdr:sp macro="" textlink="">
      <xdr:nvSpPr>
        <xdr:cNvPr id="3496" name="TextBox 3495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497" name="TextBox 349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498" name="TextBox 349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499" name="TextBox 349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500" name="TextBox 349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501" name="TextBox 350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502" name="TextBox 350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503" name="TextBox 350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504" name="TextBox 3503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505" name="TextBox 350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06" name="TextBox 350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07" name="TextBox 350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08" name="TextBox 350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09" name="TextBox 350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10" name="TextBox 350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11" name="TextBox 351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12" name="TextBox 351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13" name="TextBox 351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14" name="TextBox 351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515" name="TextBox 351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516" name="TextBox 3515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517" name="TextBox 351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518" name="TextBox 351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519" name="TextBox 351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520" name="TextBox 351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521" name="TextBox 352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522" name="TextBox 352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523" name="TextBox 352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524" name="TextBox 352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525" name="TextBox 352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526" name="TextBox 352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527" name="TextBox 352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528" name="TextBox 352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529" name="TextBox 3528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530" name="TextBox 352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531" name="TextBox 353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532" name="TextBox 353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33" name="TextBox 353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34" name="TextBox 353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35" name="TextBox 353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36" name="TextBox 353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37" name="TextBox 353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38" name="TextBox 353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39" name="TextBox 353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40" name="TextBox 353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41" name="TextBox 354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42" name="TextBox 354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43" name="TextBox 354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44" name="TextBox 354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45" name="TextBox 354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46" name="TextBox 354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47" name="TextBox 354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48" name="TextBox 354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49" name="TextBox 354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50" name="TextBox 354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51" name="TextBox 355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52" name="TextBox 355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53" name="TextBox 355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54" name="TextBox 355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55" name="TextBox 355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56" name="TextBox 355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57" name="TextBox 355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58" name="TextBox 355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59" name="TextBox 355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60" name="TextBox 355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61" name="TextBox 356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62" name="TextBox 356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63" name="TextBox 3562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64" name="TextBox 356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65" name="TextBox 356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66" name="TextBox 356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67" name="TextBox 356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568" name="TextBox 356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569" name="TextBox 356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570" name="TextBox 356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571" name="TextBox 357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572" name="TextBox 357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573" name="TextBox 357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574" name="TextBox 357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575" name="TextBox 357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576" name="TextBox 357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577" name="TextBox 357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578" name="TextBox 3577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579" name="TextBox 3578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580" name="TextBox 3579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581" name="TextBox 3580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582" name="TextBox 3581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583" name="TextBox 3582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584" name="TextBox 3583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585" name="TextBox 3584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510</xdr:row>
      <xdr:rowOff>256309</xdr:rowOff>
    </xdr:from>
    <xdr:ext cx="184731" cy="264560"/>
    <xdr:sp macro="" textlink="">
      <xdr:nvSpPr>
        <xdr:cNvPr id="3586" name="TextBox 3585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587" name="TextBox 358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588" name="TextBox 358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589" name="TextBox 358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590" name="TextBox 358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591" name="TextBox 359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592" name="TextBox 359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593" name="TextBox 359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594" name="TextBox 3593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595" name="TextBox 359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596" name="TextBox 359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597" name="TextBox 359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598" name="TextBox 359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599" name="TextBox 359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00" name="TextBox 359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01" name="TextBox 360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02" name="TextBox 360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03" name="TextBox 360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04" name="TextBox 360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605" name="TextBox 360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606" name="TextBox 3605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607" name="TextBox 360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608" name="TextBox 360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609" name="TextBox 360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610" name="TextBox 360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611" name="TextBox 361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612" name="TextBox 361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613" name="TextBox 361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614" name="TextBox 361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615" name="TextBox 361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616" name="TextBox 361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617" name="TextBox 361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618" name="TextBox 361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619" name="TextBox 3618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620" name="TextBox 361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621" name="TextBox 362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622" name="TextBox 362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23" name="TextBox 362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24" name="TextBox 362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25" name="TextBox 362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26" name="TextBox 362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27" name="TextBox 362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28" name="TextBox 362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29" name="TextBox 362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30" name="TextBox 362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31" name="TextBox 363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32" name="TextBox 363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33" name="TextBox 363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34" name="TextBox 363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35" name="TextBox 363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36" name="TextBox 363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37" name="TextBox 363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38" name="TextBox 363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39" name="TextBox 363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40" name="TextBox 363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41" name="TextBox 364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42" name="TextBox 364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43" name="TextBox 364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44" name="TextBox 364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45" name="TextBox 364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46" name="TextBox 364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47" name="TextBox 364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48" name="TextBox 364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49" name="TextBox 364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50" name="TextBox 364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51" name="TextBox 365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52" name="TextBox 365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53" name="TextBox 3652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54" name="TextBox 365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55" name="TextBox 365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56" name="TextBox 365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57" name="TextBox 365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658" name="TextBox 365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659" name="TextBox 365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660" name="TextBox 365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661" name="TextBox 366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662" name="TextBox 366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663" name="TextBox 366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664" name="TextBox 366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665" name="TextBox 366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666" name="TextBox 366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667" name="TextBox 366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668" name="TextBox 3667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669" name="TextBox 3668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670" name="TextBox 3669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671" name="TextBox 3670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672" name="TextBox 3671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673" name="TextBox 3672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674" name="TextBox 3673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675" name="TextBox 3674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511</xdr:row>
      <xdr:rowOff>256309</xdr:rowOff>
    </xdr:from>
    <xdr:ext cx="184731" cy="264560"/>
    <xdr:sp macro="" textlink="">
      <xdr:nvSpPr>
        <xdr:cNvPr id="3676" name="TextBox 3675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677" name="TextBox 367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678" name="TextBox 367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679" name="TextBox 367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680" name="TextBox 367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681" name="TextBox 368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682" name="TextBox 368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683" name="TextBox 368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684" name="TextBox 3683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685" name="TextBox 368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686" name="TextBox 368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687" name="TextBox 368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688" name="TextBox 368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689" name="TextBox 368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690" name="TextBox 368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691" name="TextBox 369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692" name="TextBox 369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693" name="TextBox 369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694" name="TextBox 369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695" name="TextBox 369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696" name="TextBox 3695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697" name="TextBox 369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698" name="TextBox 369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699" name="TextBox 369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700" name="TextBox 369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701" name="TextBox 370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702" name="TextBox 370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703" name="TextBox 370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704" name="TextBox 370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705" name="TextBox 370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706" name="TextBox 370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707" name="TextBox 370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708" name="TextBox 370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709" name="TextBox 3708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710" name="TextBox 370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711" name="TextBox 371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3712" name="TextBox 371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13" name="TextBox 371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14" name="TextBox 371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15" name="TextBox 371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16" name="TextBox 371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17" name="TextBox 371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18" name="TextBox 371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19" name="TextBox 371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20" name="TextBox 371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21" name="TextBox 372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22" name="TextBox 372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23" name="TextBox 372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24" name="TextBox 372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25" name="TextBox 372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26" name="TextBox 372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27" name="TextBox 372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28" name="TextBox 372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29" name="TextBox 372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30" name="TextBox 372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31" name="TextBox 373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32" name="TextBox 373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33" name="TextBox 373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34" name="TextBox 373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35" name="TextBox 373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36" name="TextBox 373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37" name="TextBox 373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38" name="TextBox 373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39" name="TextBox 373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40" name="TextBox 373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41" name="TextBox 374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42" name="TextBox 374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43" name="TextBox 3742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44" name="TextBox 374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45" name="TextBox 374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46" name="TextBox 374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47" name="TextBox 374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48" name="TextBox 374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749" name="TextBox 374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750" name="TextBox 374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751" name="TextBox 375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752" name="TextBox 375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753" name="TextBox 375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754" name="TextBox 375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755" name="TextBox 375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756" name="TextBox 375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757" name="TextBox 375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758" name="TextBox 3757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759" name="TextBox 3758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760" name="TextBox 3759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761" name="TextBox 3760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762" name="TextBox 3761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763" name="TextBox 3762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764" name="TextBox 3763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765" name="TextBox 3764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512</xdr:row>
      <xdr:rowOff>256309</xdr:rowOff>
    </xdr:from>
    <xdr:ext cx="184731" cy="264560"/>
    <xdr:sp macro="" textlink="">
      <xdr:nvSpPr>
        <xdr:cNvPr id="3766" name="TextBox 3765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767" name="TextBox 376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768" name="TextBox 376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769" name="TextBox 376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770" name="TextBox 376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771" name="TextBox 377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772" name="TextBox 377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773" name="TextBox 377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774" name="TextBox 3773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775" name="TextBox 377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776" name="TextBox 377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777" name="TextBox 377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778" name="TextBox 377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779" name="TextBox 377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780" name="TextBox 377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781" name="TextBox 378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782" name="TextBox 378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783" name="TextBox 378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784" name="TextBox 378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785" name="TextBox 378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786" name="TextBox 3785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787" name="TextBox 378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788" name="TextBox 378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789" name="TextBox 378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790" name="TextBox 378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791" name="TextBox 379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792" name="TextBox 379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1349375</xdr:colOff>
      <xdr:row>513</xdr:row>
      <xdr:rowOff>256309</xdr:rowOff>
    </xdr:from>
    <xdr:ext cx="184731" cy="264560"/>
    <xdr:sp macro="" textlink="">
      <xdr:nvSpPr>
        <xdr:cNvPr id="3793" name="TextBox 379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94" name="TextBox 379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95" name="TextBox 379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96" name="TextBox 379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97" name="TextBox 379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98" name="TextBox 379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799" name="TextBox 3798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800" name="TextBox 379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801" name="TextBox 380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3802" name="TextBox 380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803" name="TextBox 380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804" name="TextBox 380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805" name="TextBox 380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806" name="TextBox 380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807" name="TextBox 380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808" name="TextBox 380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809" name="TextBox 380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810" name="TextBox 380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811" name="TextBox 381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812" name="TextBox 381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813" name="TextBox 381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814" name="TextBox 381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815" name="TextBox 381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816" name="TextBox 381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817" name="TextBox 381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818" name="TextBox 381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819" name="TextBox 381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820" name="TextBox 381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821" name="TextBox 382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822" name="TextBox 382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823" name="TextBox 382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824" name="TextBox 382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825" name="TextBox 382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826" name="TextBox 382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827" name="TextBox 382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828" name="TextBox 382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3829" name="TextBox 382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3830" name="TextBox 382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3831" name="TextBox 383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3832" name="TextBox 383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3833" name="TextBox 3832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3834" name="TextBox 383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3835" name="TextBox 383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3836" name="TextBox 383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3837" name="TextBox 383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3838" name="TextBox 383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839" name="TextBox 383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840" name="TextBox 383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841" name="TextBox 384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842" name="TextBox 384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843" name="TextBox 384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844" name="TextBox 384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845" name="TextBox 384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846" name="TextBox 384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847" name="TextBox 384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3848" name="TextBox 3847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3849" name="TextBox 3848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3850" name="TextBox 3849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3851" name="TextBox 3850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3852" name="TextBox 3851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3853" name="TextBox 3852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3854" name="TextBox 3853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3855" name="TextBox 3854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508</xdr:row>
      <xdr:rowOff>256309</xdr:rowOff>
    </xdr:from>
    <xdr:ext cx="184731" cy="264560"/>
    <xdr:sp macro="" textlink="">
      <xdr:nvSpPr>
        <xdr:cNvPr id="3856" name="TextBox 3855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857" name="TextBox 385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858" name="TextBox 385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859" name="TextBox 385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860" name="TextBox 385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861" name="TextBox 386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862" name="TextBox 386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863" name="TextBox 386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864" name="TextBox 3863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865" name="TextBox 386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866" name="TextBox 386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867" name="TextBox 386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868" name="TextBox 386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869" name="TextBox 386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870" name="TextBox 386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871" name="TextBox 387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872" name="TextBox 387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873" name="TextBox 387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874" name="TextBox 387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875" name="TextBox 387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876" name="TextBox 3875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877" name="TextBox 387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878" name="TextBox 387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879" name="TextBox 387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880" name="TextBox 387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881" name="TextBox 388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882" name="TextBox 388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883" name="TextBox 388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3884" name="TextBox 388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3885" name="TextBox 388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3886" name="TextBox 388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3887" name="TextBox 388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3888" name="TextBox 388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3889" name="TextBox 3888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3890" name="TextBox 388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3891" name="TextBox 389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3892" name="TextBox 389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893" name="TextBox 389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894" name="TextBox 389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895" name="TextBox 389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896" name="TextBox 389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897" name="TextBox 389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898" name="TextBox 389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899" name="TextBox 389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00" name="TextBox 389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01" name="TextBox 390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02" name="TextBox 390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03" name="TextBox 390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04" name="TextBox 390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05" name="TextBox 390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06" name="TextBox 390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07" name="TextBox 390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08" name="TextBox 390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09" name="TextBox 390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10" name="TextBox 390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11" name="TextBox 391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12" name="TextBox 391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13" name="TextBox 391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14" name="TextBox 391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15" name="TextBox 391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16" name="TextBox 391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17" name="TextBox 391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18" name="TextBox 391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19" name="TextBox 391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20" name="TextBox 391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21" name="TextBox 392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22" name="TextBox 392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23" name="TextBox 3922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24" name="TextBox 392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25" name="TextBox 392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26" name="TextBox 392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27" name="TextBox 392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28" name="TextBox 392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29" name="TextBox 392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30" name="TextBox 392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31" name="TextBox 393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32" name="TextBox 393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33" name="TextBox 393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34" name="TextBox 393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35" name="TextBox 393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36" name="TextBox 393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37" name="TextBox 393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938" name="TextBox 3937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939" name="TextBox 3938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940" name="TextBox 3939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941" name="TextBox 3940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942" name="TextBox 3941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943" name="TextBox 3942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944" name="TextBox 3943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945" name="TextBox 3944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509</xdr:row>
      <xdr:rowOff>256309</xdr:rowOff>
    </xdr:from>
    <xdr:ext cx="184731" cy="264560"/>
    <xdr:sp macro="" textlink="">
      <xdr:nvSpPr>
        <xdr:cNvPr id="3946" name="TextBox 3945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947" name="TextBox 394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948" name="TextBox 394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949" name="TextBox 394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950" name="TextBox 394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951" name="TextBox 395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952" name="TextBox 395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953" name="TextBox 395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954" name="TextBox 3953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955" name="TextBox 395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56" name="TextBox 395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57" name="TextBox 395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58" name="TextBox 395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59" name="TextBox 395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60" name="TextBox 395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61" name="TextBox 396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62" name="TextBox 396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63" name="TextBox 396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64" name="TextBox 396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965" name="TextBox 396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966" name="TextBox 3965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967" name="TextBox 396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968" name="TextBox 396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969" name="TextBox 396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970" name="TextBox 396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971" name="TextBox 397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972" name="TextBox 397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3973" name="TextBox 397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74" name="TextBox 397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75" name="TextBox 397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76" name="TextBox 397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77" name="TextBox 397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78" name="TextBox 397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79" name="TextBox 3978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80" name="TextBox 397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81" name="TextBox 398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3982" name="TextBox 398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83" name="TextBox 398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84" name="TextBox 398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85" name="TextBox 398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86" name="TextBox 398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87" name="TextBox 398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88" name="TextBox 398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89" name="TextBox 398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90" name="TextBox 398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91" name="TextBox 399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92" name="TextBox 399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93" name="TextBox 399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94" name="TextBox 399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95" name="TextBox 399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96" name="TextBox 399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97" name="TextBox 399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98" name="TextBox 399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3999" name="TextBox 399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000" name="TextBox 399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001" name="TextBox 400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002" name="TextBox 400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003" name="TextBox 400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004" name="TextBox 400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005" name="TextBox 400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006" name="TextBox 400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007" name="TextBox 400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008" name="TextBox 400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009" name="TextBox 400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010" name="TextBox 400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011" name="TextBox 401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012" name="TextBox 401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013" name="TextBox 4012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014" name="TextBox 401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015" name="TextBox 401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016" name="TextBox 401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017" name="TextBox 401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018" name="TextBox 401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19" name="TextBox 401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20" name="TextBox 401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21" name="TextBox 402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22" name="TextBox 402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23" name="TextBox 402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24" name="TextBox 402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25" name="TextBox 402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26" name="TextBox 402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27" name="TextBox 402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4028" name="TextBox 4027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4029" name="TextBox 4028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4030" name="TextBox 4029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4031" name="TextBox 4030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4032" name="TextBox 4031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4033" name="TextBox 4032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4034" name="TextBox 4033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4035" name="TextBox 4034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510</xdr:row>
      <xdr:rowOff>256309</xdr:rowOff>
    </xdr:from>
    <xdr:ext cx="184731" cy="264560"/>
    <xdr:sp macro="" textlink="">
      <xdr:nvSpPr>
        <xdr:cNvPr id="4036" name="TextBox 4035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4037" name="TextBox 403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4038" name="TextBox 403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4039" name="TextBox 403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4040" name="TextBox 403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4041" name="TextBox 404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4042" name="TextBox 404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4043" name="TextBox 404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4044" name="TextBox 4043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4045" name="TextBox 404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46" name="TextBox 404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47" name="TextBox 404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48" name="TextBox 404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49" name="TextBox 404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50" name="TextBox 404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51" name="TextBox 405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52" name="TextBox 405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53" name="TextBox 405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54" name="TextBox 405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4055" name="TextBox 405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4056" name="TextBox 4055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4057" name="TextBox 405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4058" name="TextBox 405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4059" name="TextBox 405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4060" name="TextBox 405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4061" name="TextBox 406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4062" name="TextBox 406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4063" name="TextBox 406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064" name="TextBox 406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065" name="TextBox 406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066" name="TextBox 406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067" name="TextBox 406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068" name="TextBox 406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069" name="TextBox 4068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070" name="TextBox 406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071" name="TextBox 407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072" name="TextBox 407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73" name="TextBox 407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74" name="TextBox 407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75" name="TextBox 407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76" name="TextBox 407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77" name="TextBox 407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78" name="TextBox 407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79" name="TextBox 407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80" name="TextBox 407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81" name="TextBox 408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82" name="TextBox 408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83" name="TextBox 408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84" name="TextBox 408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85" name="TextBox 408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86" name="TextBox 408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87" name="TextBox 408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88" name="TextBox 408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89" name="TextBox 408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90" name="TextBox 408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91" name="TextBox 409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92" name="TextBox 409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93" name="TextBox 409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94" name="TextBox 409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95" name="TextBox 409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96" name="TextBox 409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97" name="TextBox 409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98" name="TextBox 409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099" name="TextBox 409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100" name="TextBox 409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101" name="TextBox 410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102" name="TextBox 410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103" name="TextBox 4102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104" name="TextBox 410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105" name="TextBox 410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106" name="TextBox 410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107" name="TextBox 410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108" name="TextBox 410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09" name="TextBox 410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10" name="TextBox 410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11" name="TextBox 411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12" name="TextBox 411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13" name="TextBox 411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14" name="TextBox 411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15" name="TextBox 411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16" name="TextBox 411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17" name="TextBox 411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4118" name="TextBox 4117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4119" name="TextBox 4118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4120" name="TextBox 4119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4121" name="TextBox 4120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4122" name="TextBox 4121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4123" name="TextBox 4122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4124" name="TextBox 4123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4125" name="TextBox 4124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511</xdr:row>
      <xdr:rowOff>256309</xdr:rowOff>
    </xdr:from>
    <xdr:ext cx="184731" cy="264560"/>
    <xdr:sp macro="" textlink="">
      <xdr:nvSpPr>
        <xdr:cNvPr id="4126" name="TextBox 4125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4127" name="TextBox 412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4128" name="TextBox 412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4129" name="TextBox 412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4130" name="TextBox 412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4131" name="TextBox 413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4132" name="TextBox 413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4133" name="TextBox 413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4134" name="TextBox 4133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4135" name="TextBox 413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36" name="TextBox 413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37" name="TextBox 413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38" name="TextBox 413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39" name="TextBox 413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40" name="TextBox 413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41" name="TextBox 414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42" name="TextBox 414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43" name="TextBox 414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44" name="TextBox 414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4145" name="TextBox 414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4146" name="TextBox 4145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4147" name="TextBox 414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4148" name="TextBox 414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4149" name="TextBox 414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4150" name="TextBox 414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4151" name="TextBox 415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4152" name="TextBox 415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4153" name="TextBox 415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154" name="TextBox 415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155" name="TextBox 415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156" name="TextBox 415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157" name="TextBox 415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158" name="TextBox 415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159" name="TextBox 4158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160" name="TextBox 415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161" name="TextBox 416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162" name="TextBox 416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63" name="TextBox 416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64" name="TextBox 416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65" name="TextBox 416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66" name="TextBox 416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67" name="TextBox 416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68" name="TextBox 416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69" name="TextBox 416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70" name="TextBox 416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71" name="TextBox 417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72" name="TextBox 417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73" name="TextBox 417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74" name="TextBox 417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75" name="TextBox 417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76" name="TextBox 417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77" name="TextBox 417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78" name="TextBox 417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79" name="TextBox 417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80" name="TextBox 417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81" name="TextBox 418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82" name="TextBox 418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83" name="TextBox 418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84" name="TextBox 418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85" name="TextBox 418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86" name="TextBox 418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87" name="TextBox 418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88" name="TextBox 418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89" name="TextBox 418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90" name="TextBox 418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91" name="TextBox 419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92" name="TextBox 419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93" name="TextBox 4192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94" name="TextBox 419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95" name="TextBox 419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96" name="TextBox 419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97" name="TextBox 419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198" name="TextBox 419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199" name="TextBox 419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00" name="TextBox 419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01" name="TextBox 420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02" name="TextBox 420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03" name="TextBox 420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04" name="TextBox 420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05" name="TextBox 420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06" name="TextBox 420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07" name="TextBox 420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4208" name="TextBox 4207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4209" name="TextBox 4208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4210" name="TextBox 4209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4211" name="TextBox 4210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4212" name="TextBox 4211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4213" name="TextBox 4212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4214" name="TextBox 4213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4215" name="TextBox 4214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512</xdr:row>
      <xdr:rowOff>256309</xdr:rowOff>
    </xdr:from>
    <xdr:ext cx="184731" cy="264560"/>
    <xdr:sp macro="" textlink="">
      <xdr:nvSpPr>
        <xdr:cNvPr id="4216" name="TextBox 4215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4217" name="TextBox 421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4218" name="TextBox 421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4219" name="TextBox 421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4220" name="TextBox 421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4221" name="TextBox 422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4222" name="TextBox 422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4223" name="TextBox 422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4224" name="TextBox 4223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4225" name="TextBox 422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26" name="TextBox 422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27" name="TextBox 422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28" name="TextBox 422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29" name="TextBox 422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30" name="TextBox 422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31" name="TextBox 423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32" name="TextBox 423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33" name="TextBox 423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34" name="TextBox 423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4235" name="TextBox 423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4236" name="TextBox 4235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4237" name="TextBox 423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4238" name="TextBox 423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4239" name="TextBox 423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4240" name="TextBox 423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4241" name="TextBox 424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4242" name="TextBox 424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1349375</xdr:colOff>
      <xdr:row>513</xdr:row>
      <xdr:rowOff>256309</xdr:rowOff>
    </xdr:from>
    <xdr:ext cx="184731" cy="264560"/>
    <xdr:sp macro="" textlink="">
      <xdr:nvSpPr>
        <xdr:cNvPr id="4243" name="TextBox 424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244" name="TextBox 424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245" name="TextBox 424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246" name="TextBox 424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247" name="TextBox 424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248" name="TextBox 424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249" name="TextBox 4248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250" name="TextBox 424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251" name="TextBox 425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252" name="TextBox 425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53" name="TextBox 425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54" name="TextBox 425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55" name="TextBox 425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56" name="TextBox 425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57" name="TextBox 425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58" name="TextBox 425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59" name="TextBox 425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60" name="TextBox 425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61" name="TextBox 426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62" name="TextBox 426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63" name="TextBox 426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64" name="TextBox 426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65" name="TextBox 426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66" name="TextBox 426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67" name="TextBox 426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68" name="TextBox 426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69" name="TextBox 426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70" name="TextBox 426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71" name="TextBox 427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72" name="TextBox 427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73" name="TextBox 427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74" name="TextBox 427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75" name="TextBox 427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76" name="TextBox 427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77" name="TextBox 427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78" name="TextBox 427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279" name="TextBox 427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4280" name="TextBox 427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4281" name="TextBox 428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4282" name="TextBox 428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4283" name="TextBox 4282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4284" name="TextBox 428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4285" name="TextBox 428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4286" name="TextBox 428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4287" name="TextBox 428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4288" name="TextBox 428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289" name="TextBox 428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290" name="TextBox 428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291" name="TextBox 429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292" name="TextBox 429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293" name="TextBox 429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294" name="TextBox 429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295" name="TextBox 429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296" name="TextBox 429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297" name="TextBox 429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4298" name="TextBox 4297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4299" name="TextBox 4298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4300" name="TextBox 4299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4301" name="TextBox 4300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4302" name="TextBox 4301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4303" name="TextBox 4302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4304" name="TextBox 4303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4305" name="TextBox 4304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508</xdr:row>
      <xdr:rowOff>256309</xdr:rowOff>
    </xdr:from>
    <xdr:ext cx="184731" cy="264560"/>
    <xdr:sp macro="" textlink="">
      <xdr:nvSpPr>
        <xdr:cNvPr id="4306" name="TextBox 4305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4307" name="TextBox 430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4308" name="TextBox 430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4309" name="TextBox 430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4310" name="TextBox 430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4311" name="TextBox 431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4312" name="TextBox 431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4313" name="TextBox 431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4314" name="TextBox 4313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4315" name="TextBox 431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16" name="TextBox 431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17" name="TextBox 431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18" name="TextBox 431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19" name="TextBox 431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20" name="TextBox 431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21" name="TextBox 432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22" name="TextBox 432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23" name="TextBox 432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24" name="TextBox 432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4325" name="TextBox 432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4326" name="TextBox 4325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4327" name="TextBox 432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4328" name="TextBox 432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4329" name="TextBox 432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4330" name="TextBox 432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4331" name="TextBox 433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4332" name="TextBox 433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4333" name="TextBox 433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4334" name="TextBox 433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4335" name="TextBox 433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4336" name="TextBox 433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4337" name="TextBox 433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4338" name="TextBox 433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4339" name="TextBox 4338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4340" name="TextBox 433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4341" name="TextBox 434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508</xdr:row>
      <xdr:rowOff>256309</xdr:rowOff>
    </xdr:from>
    <xdr:ext cx="184731" cy="264560"/>
    <xdr:sp macro="" textlink="">
      <xdr:nvSpPr>
        <xdr:cNvPr id="4342" name="TextBox 434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43" name="TextBox 434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44" name="TextBox 434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45" name="TextBox 434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46" name="TextBox 434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47" name="TextBox 434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48" name="TextBox 434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49" name="TextBox 434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50" name="TextBox 434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51" name="TextBox 435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52" name="TextBox 435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53" name="TextBox 435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54" name="TextBox 435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55" name="TextBox 435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56" name="TextBox 435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57" name="TextBox 435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58" name="TextBox 435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59" name="TextBox 435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60" name="TextBox 435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61" name="TextBox 436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62" name="TextBox 436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63" name="TextBox 436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64" name="TextBox 436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65" name="TextBox 436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66" name="TextBox 436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67" name="TextBox 436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68" name="TextBox 436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69" name="TextBox 436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70" name="TextBox 436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71" name="TextBox 437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72" name="TextBox 437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73" name="TextBox 4372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74" name="TextBox 437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75" name="TextBox 437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76" name="TextBox 437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77" name="TextBox 437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378" name="TextBox 437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379" name="TextBox 437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380" name="TextBox 437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381" name="TextBox 438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382" name="TextBox 438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383" name="TextBox 438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384" name="TextBox 438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385" name="TextBox 438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386" name="TextBox 438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387" name="TextBox 438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4388" name="TextBox 4387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4389" name="TextBox 4388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4390" name="TextBox 4389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4391" name="TextBox 4390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4392" name="TextBox 4391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4393" name="TextBox 4392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4394" name="TextBox 4393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4395" name="TextBox 4394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509</xdr:row>
      <xdr:rowOff>256309</xdr:rowOff>
    </xdr:from>
    <xdr:ext cx="184731" cy="264560"/>
    <xdr:sp macro="" textlink="">
      <xdr:nvSpPr>
        <xdr:cNvPr id="4396" name="TextBox 4395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397" name="TextBox 439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398" name="TextBox 439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399" name="TextBox 439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400" name="TextBox 439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401" name="TextBox 440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402" name="TextBox 440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403" name="TextBox 440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404" name="TextBox 4403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405" name="TextBox 440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06" name="TextBox 440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07" name="TextBox 440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08" name="TextBox 440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09" name="TextBox 440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10" name="TextBox 440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11" name="TextBox 441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12" name="TextBox 441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13" name="TextBox 441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14" name="TextBox 441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415" name="TextBox 441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416" name="TextBox 4415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417" name="TextBox 441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418" name="TextBox 441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419" name="TextBox 441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420" name="TextBox 441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421" name="TextBox 442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422" name="TextBox 442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423" name="TextBox 442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424" name="TextBox 442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425" name="TextBox 442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426" name="TextBox 442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427" name="TextBox 442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428" name="TextBox 442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429" name="TextBox 4428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430" name="TextBox 442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431" name="TextBox 443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509</xdr:row>
      <xdr:rowOff>256309</xdr:rowOff>
    </xdr:from>
    <xdr:ext cx="184731" cy="264560"/>
    <xdr:sp macro="" textlink="">
      <xdr:nvSpPr>
        <xdr:cNvPr id="4432" name="TextBox 443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33" name="TextBox 443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34" name="TextBox 443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35" name="TextBox 443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36" name="TextBox 443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37" name="TextBox 443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38" name="TextBox 443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39" name="TextBox 443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40" name="TextBox 443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41" name="TextBox 444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42" name="TextBox 444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43" name="TextBox 444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44" name="TextBox 444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45" name="TextBox 444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46" name="TextBox 444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47" name="TextBox 444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48" name="TextBox 444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49" name="TextBox 444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50" name="TextBox 444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51" name="TextBox 445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52" name="TextBox 445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53" name="TextBox 445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54" name="TextBox 445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55" name="TextBox 445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56" name="TextBox 445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57" name="TextBox 445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58" name="TextBox 445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59" name="TextBox 445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60" name="TextBox 445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61" name="TextBox 446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62" name="TextBox 446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63" name="TextBox 4462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64" name="TextBox 446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65" name="TextBox 446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66" name="TextBox 446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67" name="TextBox 446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468" name="TextBox 446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469" name="TextBox 446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470" name="TextBox 446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471" name="TextBox 447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472" name="TextBox 447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473" name="TextBox 447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474" name="TextBox 447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475" name="TextBox 447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476" name="TextBox 447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477" name="TextBox 447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478" name="TextBox 4477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479" name="TextBox 4478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480" name="TextBox 4479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481" name="TextBox 4480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482" name="TextBox 4481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483" name="TextBox 4482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484" name="TextBox 4483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485" name="TextBox 4484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510</xdr:row>
      <xdr:rowOff>256309</xdr:rowOff>
    </xdr:from>
    <xdr:ext cx="184731" cy="264560"/>
    <xdr:sp macro="" textlink="">
      <xdr:nvSpPr>
        <xdr:cNvPr id="4486" name="TextBox 4485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487" name="TextBox 448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488" name="TextBox 448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489" name="TextBox 448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490" name="TextBox 448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491" name="TextBox 449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492" name="TextBox 449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493" name="TextBox 449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494" name="TextBox 4493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495" name="TextBox 449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496" name="TextBox 449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497" name="TextBox 449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498" name="TextBox 449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499" name="TextBox 449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00" name="TextBox 449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01" name="TextBox 450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02" name="TextBox 450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03" name="TextBox 450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04" name="TextBox 450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505" name="TextBox 450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506" name="TextBox 4505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507" name="TextBox 450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508" name="TextBox 450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509" name="TextBox 450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510" name="TextBox 450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511" name="TextBox 451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512" name="TextBox 451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513" name="TextBox 451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514" name="TextBox 451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515" name="TextBox 451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516" name="TextBox 451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517" name="TextBox 451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518" name="TextBox 451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519" name="TextBox 4518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520" name="TextBox 451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521" name="TextBox 452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510</xdr:row>
      <xdr:rowOff>256309</xdr:rowOff>
    </xdr:from>
    <xdr:ext cx="184731" cy="264560"/>
    <xdr:sp macro="" textlink="">
      <xdr:nvSpPr>
        <xdr:cNvPr id="4522" name="TextBox 452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23" name="TextBox 452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24" name="TextBox 452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25" name="TextBox 452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26" name="TextBox 452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27" name="TextBox 452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28" name="TextBox 452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29" name="TextBox 452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30" name="TextBox 452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31" name="TextBox 453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32" name="TextBox 453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33" name="TextBox 453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34" name="TextBox 453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35" name="TextBox 453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36" name="TextBox 453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37" name="TextBox 453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38" name="TextBox 453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39" name="TextBox 453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40" name="TextBox 453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41" name="TextBox 454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42" name="TextBox 454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43" name="TextBox 454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44" name="TextBox 454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45" name="TextBox 454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46" name="TextBox 454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47" name="TextBox 454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48" name="TextBox 454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49" name="TextBox 454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50" name="TextBox 454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51" name="TextBox 455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52" name="TextBox 455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53" name="TextBox 4552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54" name="TextBox 455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55" name="TextBox 455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56" name="TextBox 455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57" name="TextBox 455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558" name="TextBox 455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559" name="TextBox 455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560" name="TextBox 455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561" name="TextBox 456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562" name="TextBox 456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563" name="TextBox 456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564" name="TextBox 456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565" name="TextBox 456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566" name="TextBox 456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567" name="TextBox 456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568" name="TextBox 4567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569" name="TextBox 4568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570" name="TextBox 4569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571" name="TextBox 4570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572" name="TextBox 4571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573" name="TextBox 4572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574" name="TextBox 4573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575" name="TextBox 4574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511</xdr:row>
      <xdr:rowOff>256309</xdr:rowOff>
    </xdr:from>
    <xdr:ext cx="184731" cy="264560"/>
    <xdr:sp macro="" textlink="">
      <xdr:nvSpPr>
        <xdr:cNvPr id="4576" name="TextBox 4575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577" name="TextBox 457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578" name="TextBox 457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579" name="TextBox 457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580" name="TextBox 457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581" name="TextBox 458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582" name="TextBox 458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583" name="TextBox 458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584" name="TextBox 4583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585" name="TextBox 458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586" name="TextBox 458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587" name="TextBox 458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588" name="TextBox 458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589" name="TextBox 458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590" name="TextBox 458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591" name="TextBox 459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592" name="TextBox 459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593" name="TextBox 459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594" name="TextBox 459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595" name="TextBox 459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596" name="TextBox 4595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597" name="TextBox 459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598" name="TextBox 459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599" name="TextBox 459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600" name="TextBox 459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601" name="TextBox 460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602" name="TextBox 460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603" name="TextBox 460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604" name="TextBox 460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605" name="TextBox 460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606" name="TextBox 460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607" name="TextBox 460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608" name="TextBox 460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609" name="TextBox 4608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610" name="TextBox 460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611" name="TextBox 461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511</xdr:row>
      <xdr:rowOff>256309</xdr:rowOff>
    </xdr:from>
    <xdr:ext cx="184731" cy="264560"/>
    <xdr:sp macro="" textlink="">
      <xdr:nvSpPr>
        <xdr:cNvPr id="4612" name="TextBox 461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13" name="TextBox 461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14" name="TextBox 461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15" name="TextBox 461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16" name="TextBox 461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17" name="TextBox 461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18" name="TextBox 461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19" name="TextBox 461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20" name="TextBox 461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21" name="TextBox 462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22" name="TextBox 462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23" name="TextBox 462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24" name="TextBox 462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25" name="TextBox 462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26" name="TextBox 462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27" name="TextBox 462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28" name="TextBox 462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29" name="TextBox 462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30" name="TextBox 462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31" name="TextBox 463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32" name="TextBox 463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33" name="TextBox 463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34" name="TextBox 463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35" name="TextBox 463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36" name="TextBox 463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37" name="TextBox 463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38" name="TextBox 463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39" name="TextBox 463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40" name="TextBox 463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41" name="TextBox 464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42" name="TextBox 464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43" name="TextBox 4642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44" name="TextBox 464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45" name="TextBox 464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46" name="TextBox 464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47" name="TextBox 464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48" name="TextBox 464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649" name="TextBox 464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650" name="TextBox 464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651" name="TextBox 465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652" name="TextBox 465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653" name="TextBox 465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654" name="TextBox 465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655" name="TextBox 465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656" name="TextBox 465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657" name="TextBox 465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658" name="TextBox 4657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659" name="TextBox 4658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660" name="TextBox 4659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661" name="TextBox 4660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662" name="TextBox 4661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663" name="TextBox 4662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664" name="TextBox 4663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665" name="TextBox 4664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512</xdr:row>
      <xdr:rowOff>256309</xdr:rowOff>
    </xdr:from>
    <xdr:ext cx="184731" cy="264560"/>
    <xdr:sp macro="" textlink="">
      <xdr:nvSpPr>
        <xdr:cNvPr id="4666" name="TextBox 4665"/>
        <xdr:cNvSpPr txBox="1"/>
      </xdr:nvSpPr>
      <xdr:spPr>
        <a:xfrm>
          <a:off x="49931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667" name="TextBox 466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668" name="TextBox 466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669" name="TextBox 466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670" name="TextBox 466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671" name="TextBox 467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672" name="TextBox 467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673" name="TextBox 467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674" name="TextBox 4673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675" name="TextBox 467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676" name="TextBox 467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677" name="TextBox 467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678" name="TextBox 467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679" name="TextBox 467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680" name="TextBox 467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681" name="TextBox 468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682" name="TextBox 468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683" name="TextBox 468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684" name="TextBox 468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685" name="TextBox 4684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686" name="TextBox 4685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687" name="TextBox 4686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688" name="TextBox 4687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689" name="TextBox 4688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690" name="TextBox 4689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691" name="TextBox 4690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692" name="TextBox 4691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1349375</xdr:colOff>
      <xdr:row>513</xdr:row>
      <xdr:rowOff>256309</xdr:rowOff>
    </xdr:from>
    <xdr:ext cx="184731" cy="264560"/>
    <xdr:sp macro="" textlink="">
      <xdr:nvSpPr>
        <xdr:cNvPr id="4693" name="TextBox 4692"/>
        <xdr:cNvSpPr txBox="1"/>
      </xdr:nvSpPr>
      <xdr:spPr>
        <a:xfrm>
          <a:off x="49931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94" name="TextBox 4693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95" name="TextBox 4694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96" name="TextBox 4695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97" name="TextBox 4696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98" name="TextBox 4697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699" name="TextBox 4698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700" name="TextBox 4699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701" name="TextBox 4700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512</xdr:row>
      <xdr:rowOff>256309</xdr:rowOff>
    </xdr:from>
    <xdr:ext cx="184731" cy="264560"/>
    <xdr:sp macro="" textlink="">
      <xdr:nvSpPr>
        <xdr:cNvPr id="4702" name="TextBox 4701"/>
        <xdr:cNvSpPr txBox="1"/>
      </xdr:nvSpPr>
      <xdr:spPr>
        <a:xfrm>
          <a:off x="5894805" y="189202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703" name="TextBox 470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704" name="TextBox 470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705" name="TextBox 470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706" name="TextBox 470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707" name="TextBox 470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708" name="TextBox 470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709" name="TextBox 470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710" name="TextBox 470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711" name="TextBox 471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712" name="TextBox 471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713" name="TextBox 471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714" name="TextBox 471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715" name="TextBox 471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716" name="TextBox 471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717" name="TextBox 471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718" name="TextBox 471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719" name="TextBox 471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720" name="TextBox 4719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721" name="TextBox 4720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722" name="TextBox 4721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723" name="TextBox 4722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724" name="TextBox 4723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725" name="TextBox 4724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726" name="TextBox 4725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727" name="TextBox 4726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728" name="TextBox 4727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1349375</xdr:colOff>
      <xdr:row>513</xdr:row>
      <xdr:rowOff>256309</xdr:rowOff>
    </xdr:from>
    <xdr:ext cx="184731" cy="264560"/>
    <xdr:sp macro="" textlink="">
      <xdr:nvSpPr>
        <xdr:cNvPr id="4729" name="TextBox 4728"/>
        <xdr:cNvSpPr txBox="1"/>
      </xdr:nvSpPr>
      <xdr:spPr>
        <a:xfrm>
          <a:off x="5894805" y="189472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autoPageBreaks="0"/>
  </sheetPr>
  <dimension ref="A1:U788"/>
  <sheetViews>
    <sheetView tabSelected="1" view="pageBreakPreview" topLeftCell="F1" zoomScale="95" zoomScaleNormal="77" zoomScaleSheetLayoutView="95" workbookViewId="0">
      <selection activeCell="C7" sqref="C7:C8"/>
    </sheetView>
  </sheetViews>
  <sheetFormatPr defaultRowHeight="42" customHeight="1" x14ac:dyDescent="0.2"/>
  <cols>
    <col min="1" max="1" width="18.140625" style="12" customWidth="1"/>
    <col min="2" max="2" width="31.28515625" style="6" customWidth="1"/>
    <col min="3" max="3" width="25.42578125" style="1" customWidth="1"/>
    <col min="4" max="4" width="14.7109375" style="1" customWidth="1"/>
    <col min="5" max="5" width="14" style="1" customWidth="1"/>
    <col min="6" max="6" width="14.85546875" style="1" customWidth="1"/>
    <col min="7" max="7" width="14" style="1" customWidth="1"/>
    <col min="8" max="8" width="13.5703125" style="1" customWidth="1"/>
    <col min="9" max="9" width="14.85546875" style="1" customWidth="1"/>
    <col min="10" max="10" width="15.28515625" style="1" customWidth="1"/>
    <col min="11" max="11" width="13.5703125" style="43" customWidth="1"/>
    <col min="12" max="12" width="14.28515625" style="1" customWidth="1"/>
    <col min="13" max="13" width="13.5703125" style="1" customWidth="1"/>
    <col min="14" max="14" width="13.7109375" style="1" customWidth="1"/>
    <col min="15" max="15" width="14.28515625" style="1" customWidth="1"/>
    <col min="16" max="16" width="18.42578125" style="1" customWidth="1"/>
    <col min="17" max="17" width="15" style="1" customWidth="1"/>
    <col min="18" max="18" width="16.42578125" style="1" customWidth="1"/>
    <col min="19" max="19" width="13.7109375" style="1" customWidth="1"/>
    <col min="20" max="20" width="12.5703125" style="1" customWidth="1"/>
    <col min="21" max="21" width="12.42578125" style="1" customWidth="1"/>
    <col min="22" max="16384" width="9.140625" style="1"/>
  </cols>
  <sheetData>
    <row r="1" spans="1:21" ht="39" customHeight="1" x14ac:dyDescent="0.2">
      <c r="C1" s="4"/>
      <c r="F1" s="70" t="s">
        <v>292</v>
      </c>
      <c r="G1" s="70"/>
      <c r="H1" s="70"/>
      <c r="I1" s="70"/>
      <c r="J1" s="70"/>
      <c r="K1" s="70"/>
      <c r="L1" s="70"/>
      <c r="M1" s="70"/>
      <c r="N1" s="70"/>
      <c r="O1" s="70"/>
    </row>
    <row r="2" spans="1:21" ht="48.75" customHeight="1" x14ac:dyDescent="0.2">
      <c r="C2" s="4"/>
      <c r="F2" s="70" t="s">
        <v>291</v>
      </c>
      <c r="G2" s="70"/>
      <c r="H2" s="70"/>
      <c r="I2" s="70"/>
      <c r="J2" s="70"/>
      <c r="K2" s="70"/>
      <c r="L2" s="70"/>
      <c r="M2" s="70"/>
      <c r="N2" s="70"/>
      <c r="O2" s="70"/>
    </row>
    <row r="3" spans="1:21" ht="11.25" customHeight="1" x14ac:dyDescent="0.2">
      <c r="D3" s="4"/>
      <c r="E3" s="4"/>
      <c r="F3" s="4"/>
      <c r="G3" s="4"/>
      <c r="H3" s="4"/>
      <c r="I3" s="4"/>
      <c r="J3" s="4"/>
      <c r="K3" s="4"/>
    </row>
    <row r="4" spans="1:21" ht="139.5" customHeight="1" x14ac:dyDescent="0.2">
      <c r="A4" s="69" t="s">
        <v>85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21" ht="21.75" customHeight="1" x14ac:dyDescent="0.2">
      <c r="A5" s="35"/>
      <c r="B5" s="35"/>
      <c r="C5" s="35"/>
      <c r="D5" s="39"/>
      <c r="E5" s="39"/>
      <c r="F5" s="39"/>
      <c r="G5" s="39"/>
      <c r="H5" s="39"/>
      <c r="I5" s="39"/>
      <c r="J5" s="39"/>
      <c r="K5" s="41"/>
      <c r="L5" s="39"/>
      <c r="M5" s="39"/>
      <c r="N5" s="39"/>
      <c r="O5" s="39"/>
      <c r="P5" s="39"/>
    </row>
    <row r="6" spans="1:21" ht="27" customHeight="1" x14ac:dyDescent="0.2">
      <c r="A6" s="27"/>
      <c r="B6" s="27"/>
      <c r="C6" s="32"/>
      <c r="D6" s="30"/>
      <c r="E6" s="37"/>
      <c r="F6" s="37"/>
      <c r="G6" s="37"/>
      <c r="H6" s="37"/>
      <c r="I6" s="37"/>
      <c r="J6" s="37"/>
      <c r="K6" s="37"/>
      <c r="L6" s="38"/>
      <c r="M6" s="38"/>
      <c r="N6" s="38"/>
      <c r="O6" s="38"/>
      <c r="P6" s="31"/>
      <c r="Q6" s="31"/>
    </row>
    <row r="7" spans="1:21" s="2" customFormat="1" ht="19.5" customHeight="1" x14ac:dyDescent="0.2">
      <c r="A7" s="47" t="s">
        <v>1</v>
      </c>
      <c r="B7" s="71" t="s">
        <v>60</v>
      </c>
      <c r="C7" s="44" t="s">
        <v>5</v>
      </c>
      <c r="D7" s="66" t="s">
        <v>8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68"/>
      <c r="P7" s="11"/>
      <c r="Q7" s="11"/>
      <c r="R7" s="11"/>
      <c r="S7" s="53"/>
      <c r="T7" s="54"/>
      <c r="U7" s="54"/>
    </row>
    <row r="8" spans="1:21" s="3" customFormat="1" ht="51.75" customHeight="1" x14ac:dyDescent="0.2">
      <c r="A8" s="49"/>
      <c r="B8" s="72"/>
      <c r="C8" s="46"/>
      <c r="D8" s="20" t="s">
        <v>17</v>
      </c>
      <c r="E8" s="20" t="s">
        <v>10</v>
      </c>
      <c r="F8" s="20" t="s">
        <v>11</v>
      </c>
      <c r="G8" s="20" t="s">
        <v>12</v>
      </c>
      <c r="H8" s="20" t="s">
        <v>13</v>
      </c>
      <c r="I8" s="20" t="s">
        <v>14</v>
      </c>
      <c r="J8" s="20" t="s">
        <v>15</v>
      </c>
      <c r="K8" s="18" t="s">
        <v>16</v>
      </c>
      <c r="L8" s="18" t="s">
        <v>176</v>
      </c>
      <c r="M8" s="18" t="s">
        <v>177</v>
      </c>
      <c r="N8" s="18" t="s">
        <v>178</v>
      </c>
      <c r="O8" s="18" t="s">
        <v>179</v>
      </c>
      <c r="P8" s="58"/>
      <c r="Q8" s="59"/>
      <c r="R8" s="59"/>
      <c r="S8" s="14"/>
      <c r="T8" s="14"/>
      <c r="U8" s="14"/>
    </row>
    <row r="9" spans="1:21" s="9" customFormat="1" ht="25.5" customHeight="1" x14ac:dyDescent="0.2">
      <c r="A9" s="47" t="s">
        <v>7</v>
      </c>
      <c r="B9" s="47" t="s">
        <v>47</v>
      </c>
      <c r="C9" s="20" t="s">
        <v>4</v>
      </c>
      <c r="D9" s="19">
        <f>SUM(E9:O9)</f>
        <v>151188478.90000001</v>
      </c>
      <c r="E9" s="19">
        <f t="shared" ref="E9:J9" si="0">E10+E11+E12+E13</f>
        <v>9740667.7599999998</v>
      </c>
      <c r="F9" s="19">
        <f t="shared" si="0"/>
        <v>9611809.1400000006</v>
      </c>
      <c r="G9" s="19">
        <f t="shared" si="0"/>
        <v>9763664.6600000001</v>
      </c>
      <c r="H9" s="19">
        <f t="shared" si="0"/>
        <v>11612016.52</v>
      </c>
      <c r="I9" s="19">
        <f t="shared" si="0"/>
        <v>12949287.16</v>
      </c>
      <c r="J9" s="19">
        <f t="shared" si="0"/>
        <v>15669344.49</v>
      </c>
      <c r="K9" s="19">
        <f>K10+K11+K12+K13</f>
        <v>13506850.609999999</v>
      </c>
      <c r="L9" s="19">
        <f>L10+L11+L12+L13</f>
        <v>16314440.59</v>
      </c>
      <c r="M9" s="19">
        <f>M10+M11+M12+M13</f>
        <v>19041594.710000001</v>
      </c>
      <c r="N9" s="19">
        <f>N10+N11+N12+N13</f>
        <v>17400285.449999999</v>
      </c>
      <c r="O9" s="19">
        <f>O10+O11+O12+O13</f>
        <v>15578517.810000001</v>
      </c>
      <c r="P9" s="14"/>
      <c r="Q9" s="10"/>
      <c r="R9" s="10"/>
    </row>
    <row r="10" spans="1:21" s="9" customFormat="1" ht="19.5" customHeight="1" x14ac:dyDescent="0.2">
      <c r="A10" s="48"/>
      <c r="B10" s="48"/>
      <c r="C10" s="20" t="s">
        <v>6</v>
      </c>
      <c r="D10" s="19">
        <f t="shared" ref="D10:D73" si="1">SUM(E10:O10)</f>
        <v>11029870.65</v>
      </c>
      <c r="E10" s="19">
        <f t="shared" ref="E10:O10" si="2">E414+E16+E710+E730+E735</f>
        <v>700065.6</v>
      </c>
      <c r="F10" s="19">
        <f t="shared" si="2"/>
        <v>356891.97</v>
      </c>
      <c r="G10" s="19">
        <f t="shared" si="2"/>
        <v>198730.5</v>
      </c>
      <c r="H10" s="19">
        <f t="shared" si="2"/>
        <v>1095675.6000000001</v>
      </c>
      <c r="I10" s="19">
        <f t="shared" si="2"/>
        <v>1188378.3999999999</v>
      </c>
      <c r="J10" s="19">
        <f t="shared" si="2"/>
        <v>1723542.99</v>
      </c>
      <c r="K10" s="19">
        <f t="shared" si="2"/>
        <v>641235.17000000004</v>
      </c>
      <c r="L10" s="19">
        <f t="shared" si="2"/>
        <v>1527022.95</v>
      </c>
      <c r="M10" s="19">
        <f t="shared" si="2"/>
        <v>2205791.66</v>
      </c>
      <c r="N10" s="19">
        <f t="shared" si="2"/>
        <v>1173030.49</v>
      </c>
      <c r="O10" s="19">
        <f t="shared" si="2"/>
        <v>219505.32</v>
      </c>
      <c r="P10" s="14"/>
      <c r="Q10" s="10"/>
      <c r="R10" s="10"/>
    </row>
    <row r="11" spans="1:21" s="9" customFormat="1" ht="17.25" customHeight="1" x14ac:dyDescent="0.2">
      <c r="A11" s="48"/>
      <c r="B11" s="48"/>
      <c r="C11" s="33" t="s">
        <v>3</v>
      </c>
      <c r="D11" s="19">
        <f t="shared" si="1"/>
        <v>85009320.439999998</v>
      </c>
      <c r="E11" s="19">
        <f t="shared" ref="E11:O11" si="3">E415+E17+E711+E731+E736</f>
        <v>5166564.16</v>
      </c>
      <c r="F11" s="19">
        <f t="shared" si="3"/>
        <v>5319802.03</v>
      </c>
      <c r="G11" s="19">
        <f t="shared" si="3"/>
        <v>5424866.9800000004</v>
      </c>
      <c r="H11" s="19">
        <f t="shared" si="3"/>
        <v>6095053.2699999996</v>
      </c>
      <c r="I11" s="19">
        <f t="shared" si="3"/>
        <v>7031465.1100000003</v>
      </c>
      <c r="J11" s="19">
        <f t="shared" si="3"/>
        <v>8454038.5500000007</v>
      </c>
      <c r="K11" s="19">
        <f t="shared" si="3"/>
        <v>7547504.2800000003</v>
      </c>
      <c r="L11" s="19">
        <f t="shared" si="3"/>
        <v>9157169.5800000001</v>
      </c>
      <c r="M11" s="19">
        <f t="shared" si="3"/>
        <v>10771583.82</v>
      </c>
      <c r="N11" s="19">
        <f t="shared" si="3"/>
        <v>10302937.52</v>
      </c>
      <c r="O11" s="19">
        <f t="shared" si="3"/>
        <v>9738335.1400000006</v>
      </c>
      <c r="P11" s="14"/>
      <c r="Q11" s="10"/>
      <c r="R11" s="10"/>
    </row>
    <row r="12" spans="1:21" s="9" customFormat="1" ht="32.25" customHeight="1" x14ac:dyDescent="0.2">
      <c r="A12" s="48"/>
      <c r="B12" s="48"/>
      <c r="C12" s="20" t="s">
        <v>19</v>
      </c>
      <c r="D12" s="19">
        <f t="shared" si="1"/>
        <v>43926634.390000001</v>
      </c>
      <c r="E12" s="19">
        <f t="shared" ref="E12:O12" si="4">E416+E18+E712+E732+E737</f>
        <v>3247029.4</v>
      </c>
      <c r="F12" s="19">
        <f t="shared" si="4"/>
        <v>3192839.5</v>
      </c>
      <c r="G12" s="19">
        <f t="shared" si="4"/>
        <v>3253287.96</v>
      </c>
      <c r="H12" s="19">
        <f t="shared" si="4"/>
        <v>3385404.58</v>
      </c>
      <c r="I12" s="19">
        <f t="shared" si="4"/>
        <v>3807758.2</v>
      </c>
      <c r="J12" s="19">
        <f t="shared" si="4"/>
        <v>4374230.8099999996</v>
      </c>
      <c r="K12" s="19">
        <f t="shared" si="4"/>
        <v>4139813.3</v>
      </c>
      <c r="L12" s="19">
        <f t="shared" si="4"/>
        <v>4451950.2</v>
      </c>
      <c r="M12" s="19">
        <f t="shared" si="4"/>
        <v>4885921.37</v>
      </c>
      <c r="N12" s="19">
        <f t="shared" si="4"/>
        <v>4746019.58</v>
      </c>
      <c r="O12" s="19">
        <f t="shared" si="4"/>
        <v>4442379.49</v>
      </c>
      <c r="P12" s="14"/>
      <c r="Q12" s="10"/>
      <c r="R12" s="10"/>
    </row>
    <row r="13" spans="1:21" s="9" customFormat="1" ht="26.25" customHeight="1" x14ac:dyDescent="0.2">
      <c r="A13" s="49"/>
      <c r="B13" s="49"/>
      <c r="C13" s="33" t="s">
        <v>9</v>
      </c>
      <c r="D13" s="19">
        <f t="shared" si="1"/>
        <v>11222653.42</v>
      </c>
      <c r="E13" s="19">
        <f>E417+E19+E713+E733+E738</f>
        <v>627008.6</v>
      </c>
      <c r="F13" s="19">
        <f>F417+F19+F713+F738+F733</f>
        <v>742275.64</v>
      </c>
      <c r="G13" s="19">
        <f t="shared" ref="G13:O13" si="5">G417+G19+G713+G733+G738</f>
        <v>886779.22</v>
      </c>
      <c r="H13" s="19">
        <f t="shared" si="5"/>
        <v>1035883.07</v>
      </c>
      <c r="I13" s="19">
        <f t="shared" si="5"/>
        <v>921685.45</v>
      </c>
      <c r="J13" s="19">
        <f t="shared" si="5"/>
        <v>1117532.1399999999</v>
      </c>
      <c r="K13" s="19">
        <f t="shared" si="5"/>
        <v>1178297.8600000001</v>
      </c>
      <c r="L13" s="19">
        <f t="shared" si="5"/>
        <v>1178297.8600000001</v>
      </c>
      <c r="M13" s="19">
        <f t="shared" si="5"/>
        <v>1178297.8600000001</v>
      </c>
      <c r="N13" s="19">
        <f t="shared" si="5"/>
        <v>1178297.8600000001</v>
      </c>
      <c r="O13" s="19">
        <f t="shared" si="5"/>
        <v>1178297.8600000001</v>
      </c>
      <c r="P13" s="14"/>
      <c r="Q13" s="10"/>
      <c r="R13" s="10"/>
    </row>
    <row r="14" spans="1:21" s="9" customFormat="1" ht="16.5" customHeight="1" x14ac:dyDescent="0.2">
      <c r="A14" s="7" t="s">
        <v>0</v>
      </c>
      <c r="B14" s="16"/>
      <c r="C14" s="33"/>
      <c r="D14" s="19"/>
      <c r="E14" s="19"/>
      <c r="F14" s="19"/>
      <c r="G14" s="19"/>
      <c r="H14" s="19"/>
      <c r="I14" s="19"/>
      <c r="J14" s="19"/>
      <c r="K14" s="19"/>
      <c r="L14" s="20"/>
      <c r="M14" s="20"/>
      <c r="N14" s="20"/>
      <c r="O14" s="20"/>
      <c r="P14" s="29"/>
    </row>
    <row r="15" spans="1:21" s="5" customFormat="1" ht="18" customHeight="1" x14ac:dyDescent="0.2">
      <c r="A15" s="47" t="s">
        <v>29</v>
      </c>
      <c r="B15" s="47" t="s">
        <v>297</v>
      </c>
      <c r="C15" s="8" t="s">
        <v>4</v>
      </c>
      <c r="D15" s="87">
        <f t="shared" si="1"/>
        <v>60894893.079999998</v>
      </c>
      <c r="E15" s="87">
        <f t="shared" ref="E15:K15" si="6">E16+E17+E18+E19</f>
        <v>4492353.5</v>
      </c>
      <c r="F15" s="87">
        <f t="shared" si="6"/>
        <v>4095290.87</v>
      </c>
      <c r="G15" s="87">
        <f t="shared" si="6"/>
        <v>4109654.09</v>
      </c>
      <c r="H15" s="87">
        <f>H16+H17+H18+H19</f>
        <v>4485397.51</v>
      </c>
      <c r="I15" s="87">
        <f t="shared" si="6"/>
        <v>5054564.0599999996</v>
      </c>
      <c r="J15" s="87">
        <f t="shared" si="6"/>
        <v>6509678.0199999996</v>
      </c>
      <c r="K15" s="87">
        <f t="shared" si="6"/>
        <v>6308116.2999999998</v>
      </c>
      <c r="L15" s="87">
        <f>L16+L17+L18+L19</f>
        <v>6398798.2999999998</v>
      </c>
      <c r="M15" s="87">
        <f>M16+M17+M18+M19</f>
        <v>6563300.1799999997</v>
      </c>
      <c r="N15" s="87">
        <f>N16+N17+N18+N19</f>
        <v>6524822.7199999997</v>
      </c>
      <c r="O15" s="87">
        <f>O16+O17+O18+O19</f>
        <v>6352917.5300000003</v>
      </c>
    </row>
    <row r="16" spans="1:21" s="5" customFormat="1" ht="26.25" customHeight="1" x14ac:dyDescent="0.2">
      <c r="A16" s="48"/>
      <c r="B16" s="48"/>
      <c r="C16" s="20" t="s">
        <v>2</v>
      </c>
      <c r="D16" s="19">
        <f t="shared" si="1"/>
        <v>4435267.74</v>
      </c>
      <c r="E16" s="19">
        <f t="shared" ref="E16:O16" si="7">E22+E67+E224+E254+E244+E269+E274</f>
        <v>594438.5</v>
      </c>
      <c r="F16" s="19">
        <f t="shared" si="7"/>
        <v>350540.77</v>
      </c>
      <c r="G16" s="19">
        <f t="shared" si="7"/>
        <v>133864</v>
      </c>
      <c r="H16" s="19">
        <f t="shared" si="7"/>
        <v>190732.4</v>
      </c>
      <c r="I16" s="19">
        <f t="shared" si="7"/>
        <v>420541.2</v>
      </c>
      <c r="J16" s="19">
        <f t="shared" si="7"/>
        <v>838251.1</v>
      </c>
      <c r="K16" s="19">
        <f t="shared" si="7"/>
        <v>443694.8</v>
      </c>
      <c r="L16" s="19">
        <f t="shared" si="7"/>
        <v>442164.8</v>
      </c>
      <c r="M16" s="19">
        <f t="shared" si="7"/>
        <v>463971.16</v>
      </c>
      <c r="N16" s="19">
        <f t="shared" si="7"/>
        <v>341072.09</v>
      </c>
      <c r="O16" s="19">
        <f t="shared" si="7"/>
        <v>215996.92</v>
      </c>
      <c r="P16" s="28"/>
    </row>
    <row r="17" spans="1:16" s="5" customFormat="1" ht="19.5" customHeight="1" x14ac:dyDescent="0.2">
      <c r="A17" s="48"/>
      <c r="B17" s="48"/>
      <c r="C17" s="20" t="s">
        <v>3</v>
      </c>
      <c r="D17" s="19">
        <f t="shared" si="1"/>
        <v>30093212.16</v>
      </c>
      <c r="E17" s="19">
        <f t="shared" ref="E17:O17" si="8">E23+E68+E225+E255+E245+E270+E275</f>
        <v>1883793.8</v>
      </c>
      <c r="F17" s="19">
        <f t="shared" si="8"/>
        <v>2021065.6</v>
      </c>
      <c r="G17" s="19">
        <f t="shared" si="8"/>
        <v>1983680</v>
      </c>
      <c r="H17" s="19">
        <f t="shared" si="8"/>
        <v>2123602.61</v>
      </c>
      <c r="I17" s="19">
        <f t="shared" si="8"/>
        <v>2431826.9</v>
      </c>
      <c r="J17" s="19">
        <f t="shared" si="8"/>
        <v>3073763.79</v>
      </c>
      <c r="K17" s="19">
        <f t="shared" si="8"/>
        <v>3101756.8</v>
      </c>
      <c r="L17" s="19">
        <f t="shared" si="8"/>
        <v>3243329.2</v>
      </c>
      <c r="M17" s="19">
        <f t="shared" si="8"/>
        <v>3393792.55</v>
      </c>
      <c r="N17" s="19">
        <f t="shared" si="8"/>
        <v>3404956.52</v>
      </c>
      <c r="O17" s="19">
        <f t="shared" si="8"/>
        <v>3431644.39</v>
      </c>
      <c r="P17" s="28"/>
    </row>
    <row r="18" spans="1:16" s="5" customFormat="1" ht="32.25" customHeight="1" x14ac:dyDescent="0.2">
      <c r="A18" s="48"/>
      <c r="B18" s="48"/>
      <c r="C18" s="20" t="s">
        <v>19</v>
      </c>
      <c r="D18" s="19">
        <f t="shared" si="1"/>
        <v>18388463.960000001</v>
      </c>
      <c r="E18" s="19">
        <f t="shared" ref="E18:O18" si="9">E24+E69+E226+E256+E246+E271+E276</f>
        <v>1558594.4</v>
      </c>
      <c r="F18" s="19">
        <f t="shared" si="9"/>
        <v>1189469.6000000001</v>
      </c>
      <c r="G18" s="19">
        <f t="shared" si="9"/>
        <v>1331822.1599999999</v>
      </c>
      <c r="H18" s="19">
        <f t="shared" si="9"/>
        <v>1408506.3</v>
      </c>
      <c r="I18" s="19">
        <f t="shared" si="9"/>
        <v>1573294.9</v>
      </c>
      <c r="J18" s="19">
        <f t="shared" si="9"/>
        <v>1838252.8</v>
      </c>
      <c r="K18" s="19">
        <f t="shared" si="9"/>
        <v>1927254.3</v>
      </c>
      <c r="L18" s="19">
        <f t="shared" si="9"/>
        <v>1877893.9</v>
      </c>
      <c r="M18" s="19">
        <f t="shared" si="9"/>
        <v>1870126.07</v>
      </c>
      <c r="N18" s="19">
        <f t="shared" si="9"/>
        <v>1943383.71</v>
      </c>
      <c r="O18" s="19">
        <f t="shared" si="9"/>
        <v>1869865.82</v>
      </c>
      <c r="P18" s="28"/>
    </row>
    <row r="19" spans="1:16" s="5" customFormat="1" ht="30.75" customHeight="1" x14ac:dyDescent="0.2">
      <c r="A19" s="49"/>
      <c r="B19" s="49"/>
      <c r="C19" s="20" t="s">
        <v>9</v>
      </c>
      <c r="D19" s="19">
        <f t="shared" si="1"/>
        <v>7977949.2199999997</v>
      </c>
      <c r="E19" s="19">
        <f t="shared" ref="E19:O19" si="10">E25+E70+E227+E257+E247+E272+E277</f>
        <v>455526.8</v>
      </c>
      <c r="F19" s="19">
        <f t="shared" si="10"/>
        <v>534214.9</v>
      </c>
      <c r="G19" s="19">
        <f t="shared" si="10"/>
        <v>660287.93000000005</v>
      </c>
      <c r="H19" s="19">
        <f t="shared" si="10"/>
        <v>762556.2</v>
      </c>
      <c r="I19" s="19">
        <f t="shared" si="10"/>
        <v>628901.06000000006</v>
      </c>
      <c r="J19" s="19">
        <f t="shared" si="10"/>
        <v>759410.33</v>
      </c>
      <c r="K19" s="19">
        <f t="shared" si="10"/>
        <v>835410.4</v>
      </c>
      <c r="L19" s="19">
        <f t="shared" si="10"/>
        <v>835410.4</v>
      </c>
      <c r="M19" s="19">
        <f t="shared" si="10"/>
        <v>835410.4</v>
      </c>
      <c r="N19" s="19">
        <f t="shared" si="10"/>
        <v>835410.4</v>
      </c>
      <c r="O19" s="19">
        <f t="shared" si="10"/>
        <v>835410.4</v>
      </c>
      <c r="P19" s="28"/>
    </row>
    <row r="20" spans="1:16" s="5" customFormat="1" ht="18.75" customHeight="1" x14ac:dyDescent="0.2">
      <c r="A20" s="7" t="s">
        <v>0</v>
      </c>
      <c r="B20" s="8"/>
      <c r="C20" s="20"/>
      <c r="D20" s="19"/>
      <c r="E20" s="19"/>
      <c r="F20" s="19"/>
      <c r="G20" s="19"/>
      <c r="H20" s="19"/>
      <c r="I20" s="19"/>
      <c r="J20" s="19"/>
      <c r="K20" s="19"/>
      <c r="L20" s="20"/>
      <c r="M20" s="20"/>
      <c r="N20" s="20"/>
      <c r="O20" s="20"/>
      <c r="P20" s="28"/>
    </row>
    <row r="21" spans="1:16" s="5" customFormat="1" ht="24" customHeight="1" x14ac:dyDescent="0.2">
      <c r="A21" s="47" t="s">
        <v>92</v>
      </c>
      <c r="B21" s="47" t="s">
        <v>145</v>
      </c>
      <c r="C21" s="20" t="s">
        <v>4</v>
      </c>
      <c r="D21" s="19">
        <f t="shared" si="1"/>
        <v>730015.79</v>
      </c>
      <c r="E21" s="19">
        <f t="shared" ref="E21:K21" si="11">E22+E23+E24+E25</f>
        <v>151618.06</v>
      </c>
      <c r="F21" s="19">
        <f t="shared" si="11"/>
        <v>50655.1</v>
      </c>
      <c r="G21" s="19">
        <f t="shared" si="11"/>
        <v>34666.080000000002</v>
      </c>
      <c r="H21" s="19">
        <f t="shared" si="11"/>
        <v>33664</v>
      </c>
      <c r="I21" s="19">
        <f t="shared" si="11"/>
        <v>74886.97</v>
      </c>
      <c r="J21" s="19">
        <f t="shared" si="11"/>
        <v>52452.78</v>
      </c>
      <c r="K21" s="19">
        <f t="shared" si="11"/>
        <v>58804.800000000003</v>
      </c>
      <c r="L21" s="19">
        <f>L22+L23+L24+L25</f>
        <v>48660</v>
      </c>
      <c r="M21" s="19">
        <f>M22+M23+M24+M25</f>
        <v>48660</v>
      </c>
      <c r="N21" s="19">
        <f>N22+N23+N24+N25</f>
        <v>127288</v>
      </c>
      <c r="O21" s="19">
        <f>O22+O23+O24+O25</f>
        <v>48660</v>
      </c>
      <c r="P21" s="28"/>
    </row>
    <row r="22" spans="1:16" s="5" customFormat="1" ht="25.5" customHeight="1" x14ac:dyDescent="0.2">
      <c r="A22" s="48"/>
      <c r="B22" s="48"/>
      <c r="C22" s="20" t="s">
        <v>2</v>
      </c>
      <c r="D22" s="19">
        <f t="shared" si="1"/>
        <v>96364.95</v>
      </c>
      <c r="E22" s="19">
        <f>E27+E32+E37+E42+E47+E52+E57+E62</f>
        <v>73215.06</v>
      </c>
      <c r="F22" s="19">
        <f t="shared" ref="F22:J22" si="12">F27+F32+F37+F42+F47+F52+F57+F62</f>
        <v>20012.900000000001</v>
      </c>
      <c r="G22" s="19">
        <f t="shared" si="12"/>
        <v>1140.68</v>
      </c>
      <c r="H22" s="19">
        <f t="shared" si="12"/>
        <v>1083.42</v>
      </c>
      <c r="I22" s="19">
        <f t="shared" si="12"/>
        <v>442.7</v>
      </c>
      <c r="J22" s="19">
        <f t="shared" si="12"/>
        <v>470.19</v>
      </c>
      <c r="K22" s="19">
        <f>K27+K32+K37+K42+K47+K52+K57+K62</f>
        <v>0</v>
      </c>
      <c r="L22" s="19">
        <f t="shared" ref="L22:O22" si="13">L27+L32+L37+L42+L47+L52+L57+L62</f>
        <v>0</v>
      </c>
      <c r="M22" s="19">
        <f t="shared" si="13"/>
        <v>0</v>
      </c>
      <c r="N22" s="19">
        <f t="shared" si="13"/>
        <v>0</v>
      </c>
      <c r="O22" s="19">
        <f t="shared" si="13"/>
        <v>0</v>
      </c>
      <c r="P22" s="28"/>
    </row>
    <row r="23" spans="1:16" s="5" customFormat="1" ht="18.75" customHeight="1" x14ac:dyDescent="0.2">
      <c r="A23" s="48"/>
      <c r="B23" s="48"/>
      <c r="C23" s="20" t="s">
        <v>3</v>
      </c>
      <c r="D23" s="19">
        <f t="shared" si="1"/>
        <v>49422.87</v>
      </c>
      <c r="E23" s="19">
        <f t="shared" ref="E23:O25" si="14">E28+E33+E38+E43+E48+E53+E58+E63</f>
        <v>0</v>
      </c>
      <c r="F23" s="19">
        <f t="shared" si="14"/>
        <v>869.2</v>
      </c>
      <c r="G23" s="19">
        <f t="shared" si="14"/>
        <v>0</v>
      </c>
      <c r="H23" s="19">
        <f t="shared" si="14"/>
        <v>305.58</v>
      </c>
      <c r="I23" s="19">
        <f t="shared" si="14"/>
        <v>26763.119999999999</v>
      </c>
      <c r="J23" s="19">
        <f t="shared" si="14"/>
        <v>11340.17</v>
      </c>
      <c r="K23" s="19">
        <f t="shared" si="14"/>
        <v>10144.799999999999</v>
      </c>
      <c r="L23" s="19">
        <f t="shared" si="14"/>
        <v>0</v>
      </c>
      <c r="M23" s="19">
        <f t="shared" si="14"/>
        <v>0</v>
      </c>
      <c r="N23" s="19">
        <f t="shared" si="14"/>
        <v>0</v>
      </c>
      <c r="O23" s="19">
        <f t="shared" si="14"/>
        <v>0</v>
      </c>
      <c r="P23" s="28"/>
    </row>
    <row r="24" spans="1:16" s="5" customFormat="1" ht="29.25" customHeight="1" x14ac:dyDescent="0.2">
      <c r="A24" s="48"/>
      <c r="B24" s="48"/>
      <c r="C24" s="20" t="s">
        <v>19</v>
      </c>
      <c r="D24" s="19">
        <f t="shared" si="1"/>
        <v>584227.97</v>
      </c>
      <c r="E24" s="19">
        <f t="shared" si="14"/>
        <v>78403</v>
      </c>
      <c r="F24" s="19">
        <f t="shared" si="14"/>
        <v>29773</v>
      </c>
      <c r="G24" s="19">
        <f t="shared" si="14"/>
        <v>33525.4</v>
      </c>
      <c r="H24" s="19">
        <f t="shared" si="14"/>
        <v>32275</v>
      </c>
      <c r="I24" s="19">
        <f t="shared" si="14"/>
        <v>47681.15</v>
      </c>
      <c r="J24" s="19">
        <f t="shared" si="14"/>
        <v>40642.42</v>
      </c>
      <c r="K24" s="19">
        <f t="shared" si="14"/>
        <v>48660</v>
      </c>
      <c r="L24" s="19">
        <f t="shared" si="14"/>
        <v>48660</v>
      </c>
      <c r="M24" s="19">
        <f t="shared" si="14"/>
        <v>48660</v>
      </c>
      <c r="N24" s="19">
        <f t="shared" si="14"/>
        <v>127288</v>
      </c>
      <c r="O24" s="19">
        <f t="shared" si="14"/>
        <v>48660</v>
      </c>
      <c r="P24" s="28"/>
    </row>
    <row r="25" spans="1:16" s="5" customFormat="1" ht="23.25" customHeight="1" x14ac:dyDescent="0.2">
      <c r="A25" s="49"/>
      <c r="B25" s="49"/>
      <c r="C25" s="20" t="s">
        <v>9</v>
      </c>
      <c r="D25" s="19">
        <f t="shared" si="1"/>
        <v>0</v>
      </c>
      <c r="E25" s="19">
        <f t="shared" si="14"/>
        <v>0</v>
      </c>
      <c r="F25" s="19">
        <f t="shared" si="14"/>
        <v>0</v>
      </c>
      <c r="G25" s="19">
        <f t="shared" si="14"/>
        <v>0</v>
      </c>
      <c r="H25" s="19">
        <f t="shared" si="14"/>
        <v>0</v>
      </c>
      <c r="I25" s="19">
        <f t="shared" si="14"/>
        <v>0</v>
      </c>
      <c r="J25" s="19">
        <f t="shared" si="14"/>
        <v>0</v>
      </c>
      <c r="K25" s="19">
        <f t="shared" si="14"/>
        <v>0</v>
      </c>
      <c r="L25" s="19">
        <f t="shared" si="14"/>
        <v>0</v>
      </c>
      <c r="M25" s="19">
        <f t="shared" si="14"/>
        <v>0</v>
      </c>
      <c r="N25" s="19">
        <f t="shared" si="14"/>
        <v>0</v>
      </c>
      <c r="O25" s="19">
        <f t="shared" si="14"/>
        <v>0</v>
      </c>
      <c r="P25" s="28"/>
    </row>
    <row r="26" spans="1:16" s="5" customFormat="1" ht="18.75" customHeight="1" x14ac:dyDescent="0.2">
      <c r="A26" s="47" t="s">
        <v>93</v>
      </c>
      <c r="B26" s="47" t="s">
        <v>24</v>
      </c>
      <c r="C26" s="20" t="s">
        <v>4</v>
      </c>
      <c r="D26" s="19">
        <f t="shared" si="1"/>
        <v>29131.7</v>
      </c>
      <c r="E26" s="19">
        <f>E27+E28+E29+E30</f>
        <v>29131.7</v>
      </c>
      <c r="F26" s="19">
        <f t="shared" ref="F26:O26" si="15">F27+F28+F29+F30</f>
        <v>0</v>
      </c>
      <c r="G26" s="19">
        <f t="shared" si="15"/>
        <v>0</v>
      </c>
      <c r="H26" s="19">
        <f t="shared" si="15"/>
        <v>0</v>
      </c>
      <c r="I26" s="19">
        <f t="shared" si="15"/>
        <v>0</v>
      </c>
      <c r="J26" s="19">
        <f t="shared" si="15"/>
        <v>0</v>
      </c>
      <c r="K26" s="19">
        <f t="shared" si="15"/>
        <v>0</v>
      </c>
      <c r="L26" s="19">
        <f t="shared" si="15"/>
        <v>0</v>
      </c>
      <c r="M26" s="19">
        <f t="shared" si="15"/>
        <v>0</v>
      </c>
      <c r="N26" s="19">
        <f t="shared" si="15"/>
        <v>0</v>
      </c>
      <c r="O26" s="19">
        <f t="shared" si="15"/>
        <v>0</v>
      </c>
      <c r="P26" s="28"/>
    </row>
    <row r="27" spans="1:16" s="5" customFormat="1" ht="23.25" customHeight="1" x14ac:dyDescent="0.2">
      <c r="A27" s="48"/>
      <c r="B27" s="48"/>
      <c r="C27" s="20" t="s">
        <v>2</v>
      </c>
      <c r="D27" s="19">
        <f t="shared" si="1"/>
        <v>0</v>
      </c>
      <c r="E27" s="19"/>
      <c r="F27" s="19"/>
      <c r="G27" s="19"/>
      <c r="H27" s="19"/>
      <c r="I27" s="19"/>
      <c r="J27" s="19"/>
      <c r="K27" s="19"/>
      <c r="L27" s="20"/>
      <c r="M27" s="20"/>
      <c r="N27" s="20"/>
      <c r="O27" s="20"/>
      <c r="P27" s="28"/>
    </row>
    <row r="28" spans="1:16" s="5" customFormat="1" ht="33" customHeight="1" x14ac:dyDescent="0.2">
      <c r="A28" s="48"/>
      <c r="B28" s="48"/>
      <c r="C28" s="20" t="s">
        <v>3</v>
      </c>
      <c r="D28" s="19">
        <f t="shared" si="1"/>
        <v>0</v>
      </c>
      <c r="E28" s="19"/>
      <c r="F28" s="19"/>
      <c r="G28" s="19"/>
      <c r="H28" s="19"/>
      <c r="I28" s="19"/>
      <c r="J28" s="19"/>
      <c r="K28" s="19"/>
      <c r="L28" s="20"/>
      <c r="M28" s="20"/>
      <c r="N28" s="20"/>
      <c r="O28" s="20"/>
      <c r="P28" s="28"/>
    </row>
    <row r="29" spans="1:16" s="5" customFormat="1" ht="33.75" customHeight="1" x14ac:dyDescent="0.2">
      <c r="A29" s="48"/>
      <c r="B29" s="48"/>
      <c r="C29" s="20" t="s">
        <v>19</v>
      </c>
      <c r="D29" s="19">
        <f t="shared" si="1"/>
        <v>29131.7</v>
      </c>
      <c r="E29" s="19">
        <v>29131.7</v>
      </c>
      <c r="F29" s="19"/>
      <c r="G29" s="19"/>
      <c r="H29" s="19"/>
      <c r="I29" s="19"/>
      <c r="J29" s="19"/>
      <c r="K29" s="19"/>
      <c r="L29" s="20"/>
      <c r="M29" s="20"/>
      <c r="N29" s="20"/>
      <c r="O29" s="20"/>
      <c r="P29" s="28"/>
    </row>
    <row r="30" spans="1:16" s="5" customFormat="1" ht="32.25" customHeight="1" x14ac:dyDescent="0.2">
      <c r="A30" s="49"/>
      <c r="B30" s="49"/>
      <c r="C30" s="20" t="s">
        <v>9</v>
      </c>
      <c r="D30" s="19">
        <f t="shared" si="1"/>
        <v>0</v>
      </c>
      <c r="E30" s="19"/>
      <c r="F30" s="19"/>
      <c r="G30" s="19"/>
      <c r="H30" s="19"/>
      <c r="I30" s="19"/>
      <c r="J30" s="19"/>
      <c r="K30" s="19"/>
      <c r="L30" s="20"/>
      <c r="M30" s="20"/>
      <c r="N30" s="20"/>
      <c r="O30" s="20"/>
      <c r="P30" s="28"/>
    </row>
    <row r="31" spans="1:16" s="5" customFormat="1" ht="21" customHeight="1" x14ac:dyDescent="0.2">
      <c r="A31" s="47" t="s">
        <v>94</v>
      </c>
      <c r="B31" s="47" t="s">
        <v>151</v>
      </c>
      <c r="C31" s="20" t="s">
        <v>4</v>
      </c>
      <c r="D31" s="19">
        <f t="shared" si="1"/>
        <v>29900</v>
      </c>
      <c r="E31" s="19">
        <f>E32+E33+E34+E35</f>
        <v>0</v>
      </c>
      <c r="F31" s="19">
        <f t="shared" ref="F31:O31" si="16">F32+F33+F34+F35</f>
        <v>0</v>
      </c>
      <c r="G31" s="19">
        <f t="shared" si="16"/>
        <v>0</v>
      </c>
      <c r="H31" s="19">
        <f t="shared" si="16"/>
        <v>0</v>
      </c>
      <c r="I31" s="19">
        <f t="shared" si="16"/>
        <v>0</v>
      </c>
      <c r="J31" s="19">
        <f t="shared" si="16"/>
        <v>0</v>
      </c>
      <c r="K31" s="19">
        <f t="shared" si="16"/>
        <v>0</v>
      </c>
      <c r="L31" s="19">
        <f t="shared" si="16"/>
        <v>0</v>
      </c>
      <c r="M31" s="19">
        <f t="shared" si="16"/>
        <v>0</v>
      </c>
      <c r="N31" s="19">
        <f t="shared" si="16"/>
        <v>29900</v>
      </c>
      <c r="O31" s="19">
        <f t="shared" si="16"/>
        <v>0</v>
      </c>
      <c r="P31" s="28"/>
    </row>
    <row r="32" spans="1:16" s="5" customFormat="1" ht="19.5" customHeight="1" x14ac:dyDescent="0.2">
      <c r="A32" s="48"/>
      <c r="B32" s="48"/>
      <c r="C32" s="20" t="s">
        <v>2</v>
      </c>
      <c r="D32" s="19">
        <f t="shared" si="1"/>
        <v>0</v>
      </c>
      <c r="E32" s="19"/>
      <c r="F32" s="19"/>
      <c r="G32" s="19"/>
      <c r="H32" s="19"/>
      <c r="I32" s="19"/>
      <c r="J32" s="19"/>
      <c r="K32" s="19"/>
      <c r="L32" s="20"/>
      <c r="M32" s="20"/>
      <c r="N32" s="20"/>
      <c r="O32" s="20"/>
      <c r="P32" s="28"/>
    </row>
    <row r="33" spans="1:16" s="2" customFormat="1" ht="20.25" customHeight="1" x14ac:dyDescent="0.2">
      <c r="A33" s="48"/>
      <c r="B33" s="48"/>
      <c r="C33" s="20" t="s">
        <v>3</v>
      </c>
      <c r="D33" s="19">
        <f t="shared" si="1"/>
        <v>0</v>
      </c>
      <c r="E33" s="19"/>
      <c r="F33" s="19"/>
      <c r="G33" s="19"/>
      <c r="H33" s="19"/>
      <c r="I33" s="19"/>
      <c r="J33" s="19"/>
      <c r="K33" s="19"/>
      <c r="L33" s="20"/>
      <c r="M33" s="20"/>
      <c r="N33" s="20"/>
      <c r="O33" s="20"/>
      <c r="P33" s="28"/>
    </row>
    <row r="34" spans="1:16" s="2" customFormat="1" ht="35.25" customHeight="1" x14ac:dyDescent="0.2">
      <c r="A34" s="48"/>
      <c r="B34" s="48"/>
      <c r="C34" s="20" t="s">
        <v>19</v>
      </c>
      <c r="D34" s="19">
        <f t="shared" si="1"/>
        <v>29900</v>
      </c>
      <c r="E34" s="19"/>
      <c r="F34" s="19"/>
      <c r="G34" s="19"/>
      <c r="H34" s="19"/>
      <c r="I34" s="19"/>
      <c r="J34" s="19"/>
      <c r="K34" s="19"/>
      <c r="L34" s="20"/>
      <c r="M34" s="20"/>
      <c r="N34" s="21">
        <v>29900</v>
      </c>
      <c r="O34" s="20"/>
      <c r="P34" s="28"/>
    </row>
    <row r="35" spans="1:16" s="2" customFormat="1" ht="30" customHeight="1" x14ac:dyDescent="0.2">
      <c r="A35" s="49"/>
      <c r="B35" s="49"/>
      <c r="C35" s="20" t="s">
        <v>9</v>
      </c>
      <c r="D35" s="19">
        <f t="shared" si="1"/>
        <v>0</v>
      </c>
      <c r="E35" s="19"/>
      <c r="F35" s="19"/>
      <c r="G35" s="19"/>
      <c r="H35" s="19"/>
      <c r="I35" s="19"/>
      <c r="J35" s="19"/>
      <c r="K35" s="19"/>
      <c r="L35" s="20"/>
      <c r="M35" s="20"/>
      <c r="N35" s="20"/>
      <c r="O35" s="20"/>
      <c r="P35" s="28"/>
    </row>
    <row r="36" spans="1:16" s="2" customFormat="1" ht="18.75" customHeight="1" x14ac:dyDescent="0.2">
      <c r="A36" s="47" t="s">
        <v>95</v>
      </c>
      <c r="B36" s="47" t="s">
        <v>70</v>
      </c>
      <c r="C36" s="20" t="s">
        <v>4</v>
      </c>
      <c r="D36" s="19">
        <f t="shared" si="1"/>
        <v>10760</v>
      </c>
      <c r="E36" s="19">
        <f>E37+E38+E39+E40</f>
        <v>0</v>
      </c>
      <c r="F36" s="19">
        <f t="shared" ref="F36:O36" si="17">F37+F38+F39+F40</f>
        <v>10760</v>
      </c>
      <c r="G36" s="19">
        <f t="shared" si="17"/>
        <v>0</v>
      </c>
      <c r="H36" s="19">
        <f t="shared" si="17"/>
        <v>0</v>
      </c>
      <c r="I36" s="19">
        <f t="shared" si="17"/>
        <v>0</v>
      </c>
      <c r="J36" s="19">
        <f t="shared" si="17"/>
        <v>0</v>
      </c>
      <c r="K36" s="19">
        <f t="shared" si="17"/>
        <v>0</v>
      </c>
      <c r="L36" s="19">
        <f t="shared" si="17"/>
        <v>0</v>
      </c>
      <c r="M36" s="19">
        <f t="shared" si="17"/>
        <v>0</v>
      </c>
      <c r="N36" s="19">
        <f t="shared" si="17"/>
        <v>0</v>
      </c>
      <c r="O36" s="19">
        <f t="shared" si="17"/>
        <v>0</v>
      </c>
      <c r="P36" s="28"/>
    </row>
    <row r="37" spans="1:16" s="2" customFormat="1" ht="27" customHeight="1" x14ac:dyDescent="0.2">
      <c r="A37" s="48"/>
      <c r="B37" s="48"/>
      <c r="C37" s="20" t="s">
        <v>2</v>
      </c>
      <c r="D37" s="19">
        <f t="shared" si="1"/>
        <v>10587.2</v>
      </c>
      <c r="E37" s="19"/>
      <c r="F37" s="19">
        <v>10587.2</v>
      </c>
      <c r="G37" s="19"/>
      <c r="H37" s="19"/>
      <c r="I37" s="19"/>
      <c r="J37" s="19"/>
      <c r="K37" s="19"/>
      <c r="L37" s="20"/>
      <c r="M37" s="20"/>
      <c r="N37" s="20"/>
      <c r="O37" s="20"/>
      <c r="P37" s="28"/>
    </row>
    <row r="38" spans="1:16" s="2" customFormat="1" ht="20.25" customHeight="1" x14ac:dyDescent="0.2">
      <c r="A38" s="48"/>
      <c r="B38" s="48"/>
      <c r="C38" s="20" t="s">
        <v>3</v>
      </c>
      <c r="D38" s="19">
        <f t="shared" si="1"/>
        <v>0</v>
      </c>
      <c r="E38" s="19"/>
      <c r="F38" s="19"/>
      <c r="G38" s="19"/>
      <c r="H38" s="19"/>
      <c r="I38" s="19"/>
      <c r="J38" s="19"/>
      <c r="K38" s="19"/>
      <c r="L38" s="20"/>
      <c r="M38" s="20"/>
      <c r="N38" s="20"/>
      <c r="O38" s="20"/>
      <c r="P38" s="28"/>
    </row>
    <row r="39" spans="1:16" s="2" customFormat="1" ht="46.5" customHeight="1" x14ac:dyDescent="0.2">
      <c r="A39" s="48"/>
      <c r="B39" s="48"/>
      <c r="C39" s="20" t="s">
        <v>19</v>
      </c>
      <c r="D39" s="19">
        <f t="shared" si="1"/>
        <v>172.8</v>
      </c>
      <c r="E39" s="19"/>
      <c r="F39" s="19">
        <v>172.8</v>
      </c>
      <c r="G39" s="19"/>
      <c r="H39" s="19"/>
      <c r="I39" s="19"/>
      <c r="J39" s="19"/>
      <c r="K39" s="19"/>
      <c r="L39" s="20"/>
      <c r="M39" s="20"/>
      <c r="N39" s="20"/>
      <c r="O39" s="20"/>
      <c r="P39" s="28"/>
    </row>
    <row r="40" spans="1:16" s="2" customFormat="1" ht="28.5" customHeight="1" x14ac:dyDescent="0.2">
      <c r="A40" s="49"/>
      <c r="B40" s="49"/>
      <c r="C40" s="20" t="s">
        <v>9</v>
      </c>
      <c r="D40" s="19">
        <f t="shared" si="1"/>
        <v>0</v>
      </c>
      <c r="E40" s="19"/>
      <c r="F40" s="19"/>
      <c r="G40" s="19"/>
      <c r="H40" s="19"/>
      <c r="I40" s="19"/>
      <c r="J40" s="19"/>
      <c r="K40" s="19"/>
      <c r="L40" s="20"/>
      <c r="M40" s="20"/>
      <c r="N40" s="20"/>
      <c r="O40" s="20"/>
      <c r="P40" s="28"/>
    </row>
    <row r="41" spans="1:16" s="2" customFormat="1" ht="18.75" customHeight="1" x14ac:dyDescent="0.2">
      <c r="A41" s="47" t="s">
        <v>96</v>
      </c>
      <c r="B41" s="47" t="s">
        <v>152</v>
      </c>
      <c r="C41" s="20" t="s">
        <v>4</v>
      </c>
      <c r="D41" s="19">
        <f t="shared" si="1"/>
        <v>1023.5</v>
      </c>
      <c r="E41" s="19">
        <f>E42+E43+E44+E45</f>
        <v>1023.5</v>
      </c>
      <c r="F41" s="19">
        <f t="shared" ref="F41:O41" si="18">F42+F43+F44+F45</f>
        <v>0</v>
      </c>
      <c r="G41" s="19">
        <f t="shared" si="18"/>
        <v>0</v>
      </c>
      <c r="H41" s="19">
        <f t="shared" si="18"/>
        <v>0</v>
      </c>
      <c r="I41" s="19">
        <f t="shared" si="18"/>
        <v>0</v>
      </c>
      <c r="J41" s="19">
        <f t="shared" si="18"/>
        <v>0</v>
      </c>
      <c r="K41" s="19">
        <f t="shared" si="18"/>
        <v>0</v>
      </c>
      <c r="L41" s="19">
        <f t="shared" si="18"/>
        <v>0</v>
      </c>
      <c r="M41" s="19">
        <f t="shared" si="18"/>
        <v>0</v>
      </c>
      <c r="N41" s="19">
        <f t="shared" si="18"/>
        <v>0</v>
      </c>
      <c r="O41" s="19">
        <f t="shared" si="18"/>
        <v>0</v>
      </c>
      <c r="P41" s="28"/>
    </row>
    <row r="42" spans="1:16" s="2" customFormat="1" ht="25.5" customHeight="1" x14ac:dyDescent="0.2">
      <c r="A42" s="48"/>
      <c r="B42" s="48"/>
      <c r="C42" s="20" t="s">
        <v>2</v>
      </c>
      <c r="D42" s="19">
        <f t="shared" si="1"/>
        <v>0</v>
      </c>
      <c r="E42" s="19"/>
      <c r="F42" s="19"/>
      <c r="G42" s="19"/>
      <c r="H42" s="19"/>
      <c r="I42" s="19"/>
      <c r="J42" s="19"/>
      <c r="K42" s="19"/>
      <c r="L42" s="20"/>
      <c r="M42" s="20"/>
      <c r="N42" s="20"/>
      <c r="O42" s="20"/>
      <c r="P42" s="28"/>
    </row>
    <row r="43" spans="1:16" s="2" customFormat="1" ht="18" customHeight="1" x14ac:dyDescent="0.2">
      <c r="A43" s="48"/>
      <c r="B43" s="48"/>
      <c r="C43" s="20" t="s">
        <v>3</v>
      </c>
      <c r="D43" s="19">
        <f t="shared" si="1"/>
        <v>0</v>
      </c>
      <c r="E43" s="19"/>
      <c r="F43" s="19"/>
      <c r="G43" s="19"/>
      <c r="H43" s="19"/>
      <c r="I43" s="19"/>
      <c r="J43" s="19"/>
      <c r="K43" s="19"/>
      <c r="L43" s="20"/>
      <c r="M43" s="20"/>
      <c r="N43" s="20"/>
      <c r="O43" s="20"/>
      <c r="P43" s="28"/>
    </row>
    <row r="44" spans="1:16" s="2" customFormat="1" ht="33" customHeight="1" x14ac:dyDescent="0.2">
      <c r="A44" s="48"/>
      <c r="B44" s="48"/>
      <c r="C44" s="20" t="s">
        <v>19</v>
      </c>
      <c r="D44" s="19">
        <f t="shared" si="1"/>
        <v>1023.5</v>
      </c>
      <c r="E44" s="19">
        <v>1023.5</v>
      </c>
      <c r="F44" s="19"/>
      <c r="G44" s="19"/>
      <c r="H44" s="19"/>
      <c r="I44" s="19"/>
      <c r="J44" s="19"/>
      <c r="K44" s="19"/>
      <c r="L44" s="20"/>
      <c r="M44" s="20"/>
      <c r="N44" s="20"/>
      <c r="O44" s="20"/>
      <c r="P44" s="28"/>
    </row>
    <row r="45" spans="1:16" s="2" customFormat="1" ht="27.75" customHeight="1" x14ac:dyDescent="0.2">
      <c r="A45" s="49"/>
      <c r="B45" s="49"/>
      <c r="C45" s="20" t="s">
        <v>9</v>
      </c>
      <c r="D45" s="19">
        <f t="shared" si="1"/>
        <v>0</v>
      </c>
      <c r="E45" s="19"/>
      <c r="F45" s="19"/>
      <c r="G45" s="19"/>
      <c r="H45" s="19"/>
      <c r="I45" s="19"/>
      <c r="J45" s="19"/>
      <c r="K45" s="19"/>
      <c r="L45" s="20"/>
      <c r="M45" s="20"/>
      <c r="N45" s="20"/>
      <c r="O45" s="20"/>
      <c r="P45" s="28"/>
    </row>
    <row r="46" spans="1:16" s="2" customFormat="1" ht="19.5" customHeight="1" x14ac:dyDescent="0.2">
      <c r="A46" s="47" t="s">
        <v>97</v>
      </c>
      <c r="B46" s="47" t="s">
        <v>158</v>
      </c>
      <c r="C46" s="20" t="s">
        <v>4</v>
      </c>
      <c r="D46" s="19">
        <f t="shared" si="1"/>
        <v>48728</v>
      </c>
      <c r="E46" s="19">
        <f>E47+E48+E49+E50</f>
        <v>0</v>
      </c>
      <c r="F46" s="19">
        <f t="shared" ref="F46:O46" si="19">F47+F48+F49+F50</f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48728</v>
      </c>
      <c r="O46" s="19">
        <f t="shared" si="19"/>
        <v>0</v>
      </c>
      <c r="P46" s="28"/>
    </row>
    <row r="47" spans="1:16" s="2" customFormat="1" ht="21" customHeight="1" x14ac:dyDescent="0.2">
      <c r="A47" s="48"/>
      <c r="B47" s="48"/>
      <c r="C47" s="20" t="s">
        <v>2</v>
      </c>
      <c r="D47" s="19">
        <f t="shared" si="1"/>
        <v>0</v>
      </c>
      <c r="E47" s="19"/>
      <c r="F47" s="19"/>
      <c r="G47" s="19"/>
      <c r="H47" s="19"/>
      <c r="I47" s="19"/>
      <c r="J47" s="19"/>
      <c r="K47" s="19"/>
      <c r="L47" s="20"/>
      <c r="M47" s="20"/>
      <c r="N47" s="20"/>
      <c r="O47" s="20"/>
      <c r="P47" s="28"/>
    </row>
    <row r="48" spans="1:16" s="2" customFormat="1" ht="25.5" customHeight="1" x14ac:dyDescent="0.2">
      <c r="A48" s="48"/>
      <c r="B48" s="48"/>
      <c r="C48" s="20" t="s">
        <v>3</v>
      </c>
      <c r="D48" s="19">
        <f t="shared" si="1"/>
        <v>0</v>
      </c>
      <c r="E48" s="19"/>
      <c r="F48" s="19"/>
      <c r="G48" s="19"/>
      <c r="H48" s="19"/>
      <c r="I48" s="19"/>
      <c r="J48" s="19"/>
      <c r="K48" s="19"/>
      <c r="L48" s="20"/>
      <c r="M48" s="20"/>
      <c r="N48" s="20"/>
      <c r="O48" s="20"/>
      <c r="P48" s="28"/>
    </row>
    <row r="49" spans="1:16" s="2" customFormat="1" ht="30.75" customHeight="1" x14ac:dyDescent="0.2">
      <c r="A49" s="48"/>
      <c r="B49" s="48"/>
      <c r="C49" s="20" t="s">
        <v>19</v>
      </c>
      <c r="D49" s="19">
        <f t="shared" si="1"/>
        <v>48728</v>
      </c>
      <c r="E49" s="19"/>
      <c r="F49" s="19"/>
      <c r="G49" s="19"/>
      <c r="H49" s="19"/>
      <c r="I49" s="19"/>
      <c r="J49" s="19"/>
      <c r="K49" s="19"/>
      <c r="L49" s="20"/>
      <c r="M49" s="20"/>
      <c r="N49" s="21">
        <v>48728</v>
      </c>
      <c r="O49" s="20"/>
      <c r="P49" s="28"/>
    </row>
    <row r="50" spans="1:16" s="2" customFormat="1" ht="27.75" customHeight="1" x14ac:dyDescent="0.2">
      <c r="A50" s="49"/>
      <c r="B50" s="49"/>
      <c r="C50" s="20" t="s">
        <v>9</v>
      </c>
      <c r="D50" s="19">
        <f t="shared" si="1"/>
        <v>0</v>
      </c>
      <c r="E50" s="19"/>
      <c r="F50" s="19"/>
      <c r="G50" s="19"/>
      <c r="H50" s="19"/>
      <c r="I50" s="19"/>
      <c r="J50" s="19"/>
      <c r="K50" s="19"/>
      <c r="L50" s="20"/>
      <c r="M50" s="20"/>
      <c r="N50" s="20"/>
      <c r="O50" s="20"/>
      <c r="P50" s="28"/>
    </row>
    <row r="51" spans="1:16" s="2" customFormat="1" ht="20.25" customHeight="1" x14ac:dyDescent="0.2">
      <c r="A51" s="47" t="s">
        <v>98</v>
      </c>
      <c r="B51" s="47" t="s">
        <v>145</v>
      </c>
      <c r="C51" s="20" t="s">
        <v>4</v>
      </c>
      <c r="D51" s="19">
        <f t="shared" si="1"/>
        <v>600413.73</v>
      </c>
      <c r="E51" s="19">
        <f>E52+E53+E54+E55</f>
        <v>121462.86</v>
      </c>
      <c r="F51" s="19">
        <f t="shared" ref="F51:O51" si="20">F52+F53+F54+F55</f>
        <v>29836.240000000002</v>
      </c>
      <c r="G51" s="19">
        <f t="shared" si="20"/>
        <v>34666.080000000002</v>
      </c>
      <c r="H51" s="19">
        <f t="shared" si="20"/>
        <v>33664</v>
      </c>
      <c r="I51" s="19">
        <f t="shared" si="20"/>
        <v>74886.97</v>
      </c>
      <c r="J51" s="19">
        <f t="shared" si="20"/>
        <v>52452.78</v>
      </c>
      <c r="K51" s="19">
        <f t="shared" si="20"/>
        <v>58804.800000000003</v>
      </c>
      <c r="L51" s="19">
        <f t="shared" si="20"/>
        <v>48660</v>
      </c>
      <c r="M51" s="19">
        <f t="shared" si="20"/>
        <v>48660</v>
      </c>
      <c r="N51" s="19">
        <f t="shared" si="20"/>
        <v>48660</v>
      </c>
      <c r="O51" s="19">
        <f t="shared" si="20"/>
        <v>48660</v>
      </c>
      <c r="P51" s="28"/>
    </row>
    <row r="52" spans="1:16" s="2" customFormat="1" ht="21" customHeight="1" x14ac:dyDescent="0.2">
      <c r="A52" s="48"/>
      <c r="B52" s="48"/>
      <c r="C52" s="20" t="s">
        <v>2</v>
      </c>
      <c r="D52" s="19">
        <f t="shared" si="1"/>
        <v>78047.360000000001</v>
      </c>
      <c r="E52" s="19">
        <v>73215.06</v>
      </c>
      <c r="F52" s="19">
        <v>1695.31</v>
      </c>
      <c r="G52" s="19">
        <v>1140.68</v>
      </c>
      <c r="H52" s="19">
        <v>1083.42</v>
      </c>
      <c r="I52" s="19">
        <v>442.7</v>
      </c>
      <c r="J52" s="19">
        <v>470.19</v>
      </c>
      <c r="K52" s="19"/>
      <c r="L52" s="20"/>
      <c r="M52" s="20"/>
      <c r="N52" s="20"/>
      <c r="O52" s="20"/>
      <c r="P52" s="28"/>
    </row>
    <row r="53" spans="1:16" s="2" customFormat="1" ht="18.75" customHeight="1" x14ac:dyDescent="0.2">
      <c r="A53" s="48"/>
      <c r="B53" s="48"/>
      <c r="C53" s="20" t="s">
        <v>3</v>
      </c>
      <c r="D53" s="19">
        <f t="shared" si="1"/>
        <v>49278</v>
      </c>
      <c r="E53" s="19"/>
      <c r="F53" s="19">
        <v>724.33</v>
      </c>
      <c r="G53" s="19"/>
      <c r="H53" s="19">
        <v>305.58</v>
      </c>
      <c r="I53" s="19">
        <v>26763.119999999999</v>
      </c>
      <c r="J53" s="19">
        <v>11340.17</v>
      </c>
      <c r="K53" s="19">
        <v>10144.799999999999</v>
      </c>
      <c r="L53" s="20"/>
      <c r="M53" s="20"/>
      <c r="N53" s="20"/>
      <c r="O53" s="20"/>
      <c r="P53" s="28"/>
    </row>
    <row r="54" spans="1:16" s="2" customFormat="1" ht="33" customHeight="1" x14ac:dyDescent="0.2">
      <c r="A54" s="48"/>
      <c r="B54" s="48"/>
      <c r="C54" s="20" t="s">
        <v>19</v>
      </c>
      <c r="D54" s="19">
        <f t="shared" si="1"/>
        <v>473088.37</v>
      </c>
      <c r="E54" s="19">
        <v>48247.8</v>
      </c>
      <c r="F54" s="19">
        <v>27416.6</v>
      </c>
      <c r="G54" s="19">
        <v>33525.4</v>
      </c>
      <c r="H54" s="19">
        <v>32275</v>
      </c>
      <c r="I54" s="19">
        <v>47681.15</v>
      </c>
      <c r="J54" s="19">
        <v>40642.42</v>
      </c>
      <c r="K54" s="19">
        <v>48660</v>
      </c>
      <c r="L54" s="19">
        <v>48660</v>
      </c>
      <c r="M54" s="19">
        <v>48660</v>
      </c>
      <c r="N54" s="19">
        <v>48660</v>
      </c>
      <c r="O54" s="19">
        <v>48660</v>
      </c>
      <c r="P54" s="28"/>
    </row>
    <row r="55" spans="1:16" s="2" customFormat="1" ht="30" customHeight="1" x14ac:dyDescent="0.2">
      <c r="A55" s="49"/>
      <c r="B55" s="49"/>
      <c r="C55" s="20" t="s">
        <v>9</v>
      </c>
      <c r="D55" s="19">
        <f t="shared" si="1"/>
        <v>0</v>
      </c>
      <c r="E55" s="19"/>
      <c r="F55" s="19"/>
      <c r="G55" s="19"/>
      <c r="H55" s="19"/>
      <c r="I55" s="25"/>
      <c r="J55" s="19"/>
      <c r="K55" s="19"/>
      <c r="L55" s="20"/>
      <c r="M55" s="20"/>
      <c r="N55" s="20"/>
      <c r="O55" s="20"/>
      <c r="P55" s="28"/>
    </row>
    <row r="56" spans="1:16" s="2" customFormat="1" ht="32.25" customHeight="1" x14ac:dyDescent="0.2">
      <c r="A56" s="47" t="s">
        <v>99</v>
      </c>
      <c r="B56" s="55" t="s">
        <v>86</v>
      </c>
      <c r="C56" s="20" t="s">
        <v>4</v>
      </c>
      <c r="D56" s="19">
        <f t="shared" si="1"/>
        <v>5331.95</v>
      </c>
      <c r="E56" s="19">
        <f t="shared" ref="E56:O56" si="21">E57+E58+E59+E60</f>
        <v>0</v>
      </c>
      <c r="F56" s="19">
        <f t="shared" si="21"/>
        <v>5331.95</v>
      </c>
      <c r="G56" s="19">
        <f t="shared" si="21"/>
        <v>0</v>
      </c>
      <c r="H56" s="19">
        <f t="shared" si="21"/>
        <v>0</v>
      </c>
      <c r="I56" s="19">
        <f t="shared" si="21"/>
        <v>0</v>
      </c>
      <c r="J56" s="19">
        <f t="shared" si="21"/>
        <v>0</v>
      </c>
      <c r="K56" s="19">
        <f t="shared" si="21"/>
        <v>0</v>
      </c>
      <c r="L56" s="19">
        <f t="shared" si="21"/>
        <v>0</v>
      </c>
      <c r="M56" s="19">
        <f t="shared" si="21"/>
        <v>0</v>
      </c>
      <c r="N56" s="19">
        <f t="shared" si="21"/>
        <v>0</v>
      </c>
      <c r="O56" s="19">
        <f t="shared" si="21"/>
        <v>0</v>
      </c>
      <c r="P56" s="28"/>
    </row>
    <row r="57" spans="1:16" s="2" customFormat="1" ht="26.25" customHeight="1" x14ac:dyDescent="0.2">
      <c r="A57" s="48"/>
      <c r="B57" s="56"/>
      <c r="C57" s="20" t="s">
        <v>2</v>
      </c>
      <c r="D57" s="19">
        <f t="shared" si="1"/>
        <v>4253.4799999999996</v>
      </c>
      <c r="E57" s="19"/>
      <c r="F57" s="19">
        <v>4253.4799999999996</v>
      </c>
      <c r="G57" s="19"/>
      <c r="H57" s="19"/>
      <c r="I57" s="19"/>
      <c r="J57" s="19"/>
      <c r="K57" s="19"/>
      <c r="L57" s="20"/>
      <c r="M57" s="20"/>
      <c r="N57" s="20"/>
      <c r="O57" s="20"/>
      <c r="P57" s="28"/>
    </row>
    <row r="58" spans="1:16" s="2" customFormat="1" ht="33" customHeight="1" x14ac:dyDescent="0.2">
      <c r="A58" s="48"/>
      <c r="B58" s="56"/>
      <c r="C58" s="20" t="s">
        <v>3</v>
      </c>
      <c r="D58" s="19">
        <f t="shared" si="1"/>
        <v>144.87</v>
      </c>
      <c r="E58" s="19"/>
      <c r="F58" s="19">
        <v>144.87</v>
      </c>
      <c r="G58" s="19"/>
      <c r="H58" s="19"/>
      <c r="I58" s="19"/>
      <c r="J58" s="19"/>
      <c r="K58" s="19"/>
      <c r="L58" s="20"/>
      <c r="M58" s="20"/>
      <c r="N58" s="20"/>
      <c r="O58" s="20"/>
      <c r="P58" s="28"/>
    </row>
    <row r="59" spans="1:16" s="2" customFormat="1" ht="36" customHeight="1" x14ac:dyDescent="0.2">
      <c r="A59" s="48"/>
      <c r="B59" s="56"/>
      <c r="C59" s="20" t="s">
        <v>19</v>
      </c>
      <c r="D59" s="19">
        <f t="shared" si="1"/>
        <v>933.6</v>
      </c>
      <c r="E59" s="19"/>
      <c r="F59" s="19">
        <v>933.6</v>
      </c>
      <c r="G59" s="19"/>
      <c r="H59" s="19"/>
      <c r="I59" s="19"/>
      <c r="J59" s="19"/>
      <c r="K59" s="19"/>
      <c r="L59" s="20"/>
      <c r="M59" s="20"/>
      <c r="N59" s="20"/>
      <c r="O59" s="20"/>
      <c r="P59" s="28"/>
    </row>
    <row r="60" spans="1:16" s="2" customFormat="1" ht="27.75" customHeight="1" x14ac:dyDescent="0.2">
      <c r="A60" s="49"/>
      <c r="B60" s="57"/>
      <c r="C60" s="20" t="s">
        <v>9</v>
      </c>
      <c r="D60" s="19">
        <f t="shared" si="1"/>
        <v>0</v>
      </c>
      <c r="E60" s="19"/>
      <c r="F60" s="19">
        <v>0</v>
      </c>
      <c r="G60" s="19"/>
      <c r="H60" s="19"/>
      <c r="I60" s="19"/>
      <c r="J60" s="19"/>
      <c r="K60" s="19"/>
      <c r="L60" s="20"/>
      <c r="M60" s="20"/>
      <c r="N60" s="20"/>
      <c r="O60" s="20"/>
      <c r="P60" s="28"/>
    </row>
    <row r="61" spans="1:16" s="2" customFormat="1" ht="21" customHeight="1" x14ac:dyDescent="0.2">
      <c r="A61" s="47" t="s">
        <v>100</v>
      </c>
      <c r="B61" s="55" t="s">
        <v>153</v>
      </c>
      <c r="C61" s="20" t="s">
        <v>4</v>
      </c>
      <c r="D61" s="19">
        <f t="shared" si="1"/>
        <v>4726.91</v>
      </c>
      <c r="E61" s="19">
        <f t="shared" ref="E61:O61" si="22">E62+E63+E64+E65</f>
        <v>0</v>
      </c>
      <c r="F61" s="19">
        <f t="shared" si="22"/>
        <v>4726.91</v>
      </c>
      <c r="G61" s="19">
        <f t="shared" si="22"/>
        <v>0</v>
      </c>
      <c r="H61" s="19">
        <f t="shared" si="22"/>
        <v>0</v>
      </c>
      <c r="I61" s="19">
        <f t="shared" si="22"/>
        <v>0</v>
      </c>
      <c r="J61" s="19">
        <f t="shared" si="22"/>
        <v>0</v>
      </c>
      <c r="K61" s="19">
        <f t="shared" si="22"/>
        <v>0</v>
      </c>
      <c r="L61" s="19">
        <f t="shared" si="22"/>
        <v>0</v>
      </c>
      <c r="M61" s="19">
        <f t="shared" si="22"/>
        <v>0</v>
      </c>
      <c r="N61" s="19">
        <f t="shared" si="22"/>
        <v>0</v>
      </c>
      <c r="O61" s="19">
        <f t="shared" si="22"/>
        <v>0</v>
      </c>
      <c r="P61" s="28"/>
    </row>
    <row r="62" spans="1:16" s="2" customFormat="1" ht="21" customHeight="1" x14ac:dyDescent="0.2">
      <c r="A62" s="48"/>
      <c r="B62" s="56"/>
      <c r="C62" s="20" t="s">
        <v>2</v>
      </c>
      <c r="D62" s="19">
        <f t="shared" si="1"/>
        <v>3476.91</v>
      </c>
      <c r="E62" s="19"/>
      <c r="F62" s="19">
        <v>3476.91</v>
      </c>
      <c r="G62" s="19"/>
      <c r="H62" s="19"/>
      <c r="I62" s="19"/>
      <c r="J62" s="19"/>
      <c r="K62" s="19"/>
      <c r="L62" s="20"/>
      <c r="M62" s="20"/>
      <c r="N62" s="20"/>
      <c r="O62" s="20"/>
      <c r="P62" s="28"/>
    </row>
    <row r="63" spans="1:16" s="2" customFormat="1" ht="24.75" customHeight="1" x14ac:dyDescent="0.2">
      <c r="A63" s="48"/>
      <c r="B63" s="56"/>
      <c r="C63" s="20" t="s">
        <v>3</v>
      </c>
      <c r="D63" s="19">
        <f t="shared" si="1"/>
        <v>0</v>
      </c>
      <c r="E63" s="19"/>
      <c r="F63" s="19">
        <v>0</v>
      </c>
      <c r="G63" s="19"/>
      <c r="H63" s="19"/>
      <c r="I63" s="19"/>
      <c r="J63" s="19"/>
      <c r="K63" s="19"/>
      <c r="L63" s="20"/>
      <c r="M63" s="20"/>
      <c r="N63" s="20"/>
      <c r="O63" s="20"/>
      <c r="P63" s="28"/>
    </row>
    <row r="64" spans="1:16" s="2" customFormat="1" ht="30.75" customHeight="1" x14ac:dyDescent="0.2">
      <c r="A64" s="48"/>
      <c r="B64" s="56"/>
      <c r="C64" s="20" t="s">
        <v>19</v>
      </c>
      <c r="D64" s="19">
        <f t="shared" si="1"/>
        <v>1250</v>
      </c>
      <c r="E64" s="19"/>
      <c r="F64" s="19">
        <v>1250</v>
      </c>
      <c r="G64" s="19"/>
      <c r="H64" s="19"/>
      <c r="I64" s="19"/>
      <c r="J64" s="19"/>
      <c r="K64" s="19"/>
      <c r="L64" s="20"/>
      <c r="M64" s="20"/>
      <c r="N64" s="20"/>
      <c r="O64" s="20"/>
      <c r="P64" s="28"/>
    </row>
    <row r="65" spans="1:16" s="2" customFormat="1" ht="32.25" customHeight="1" x14ac:dyDescent="0.2">
      <c r="A65" s="49"/>
      <c r="B65" s="57"/>
      <c r="C65" s="20" t="s">
        <v>9</v>
      </c>
      <c r="D65" s="19">
        <f t="shared" si="1"/>
        <v>0</v>
      </c>
      <c r="E65" s="19"/>
      <c r="F65" s="19">
        <v>0</v>
      </c>
      <c r="G65" s="19"/>
      <c r="H65" s="19"/>
      <c r="I65" s="19"/>
      <c r="J65" s="19"/>
      <c r="K65" s="19"/>
      <c r="L65" s="20"/>
      <c r="M65" s="20"/>
      <c r="N65" s="20"/>
      <c r="O65" s="20"/>
      <c r="P65" s="28"/>
    </row>
    <row r="66" spans="1:16" s="2" customFormat="1" ht="30.75" customHeight="1" x14ac:dyDescent="0.2">
      <c r="A66" s="47" t="s">
        <v>101</v>
      </c>
      <c r="B66" s="47" t="s">
        <v>30</v>
      </c>
      <c r="C66" s="20" t="s">
        <v>4</v>
      </c>
      <c r="D66" s="19">
        <f t="shared" si="1"/>
        <v>4077276.37</v>
      </c>
      <c r="E66" s="19">
        <f t="shared" ref="E66:O66" si="23">E67+E68+E69+E70</f>
        <v>1095440.3999999999</v>
      </c>
      <c r="F66" s="19">
        <f t="shared" si="23"/>
        <v>396907.47</v>
      </c>
      <c r="G66" s="19">
        <f t="shared" si="23"/>
        <v>198829.76</v>
      </c>
      <c r="H66" s="19">
        <f t="shared" si="23"/>
        <v>397852.6</v>
      </c>
      <c r="I66" s="19">
        <f t="shared" si="23"/>
        <v>170130.2</v>
      </c>
      <c r="J66" s="19">
        <f>J67+J68+J69+J70</f>
        <v>2123.41</v>
      </c>
      <c r="K66" s="19">
        <f t="shared" si="23"/>
        <v>13552</v>
      </c>
      <c r="L66" s="19">
        <f t="shared" si="23"/>
        <v>391000</v>
      </c>
      <c r="M66" s="19">
        <f t="shared" si="23"/>
        <v>653923.07999999996</v>
      </c>
      <c r="N66" s="19">
        <f t="shared" si="23"/>
        <v>457150.32</v>
      </c>
      <c r="O66" s="19">
        <f t="shared" si="23"/>
        <v>300367.13</v>
      </c>
      <c r="P66" s="28"/>
    </row>
    <row r="67" spans="1:16" s="2" customFormat="1" ht="21.75" customHeight="1" x14ac:dyDescent="0.2">
      <c r="A67" s="48"/>
      <c r="B67" s="48"/>
      <c r="C67" s="20" t="s">
        <v>2</v>
      </c>
      <c r="D67" s="19">
        <f t="shared" si="1"/>
        <v>2429364.64</v>
      </c>
      <c r="E67" s="19">
        <f t="shared" ref="E67:O67" si="24">E72+E154+E214+E219+E149</f>
        <v>500000</v>
      </c>
      <c r="F67" s="19">
        <f t="shared" si="24"/>
        <v>326007.07</v>
      </c>
      <c r="G67" s="19">
        <f t="shared" si="24"/>
        <v>130000</v>
      </c>
      <c r="H67" s="19">
        <f t="shared" si="24"/>
        <v>188392.4</v>
      </c>
      <c r="I67" s="19">
        <f t="shared" si="24"/>
        <v>0</v>
      </c>
      <c r="J67" s="19">
        <f t="shared" si="24"/>
        <v>0</v>
      </c>
      <c r="K67" s="19">
        <f t="shared" si="24"/>
        <v>0</v>
      </c>
      <c r="L67" s="19">
        <f t="shared" si="24"/>
        <v>263925</v>
      </c>
      <c r="M67" s="19">
        <f t="shared" si="24"/>
        <v>463971.16</v>
      </c>
      <c r="N67" s="19">
        <f t="shared" si="24"/>
        <v>341072.09</v>
      </c>
      <c r="O67" s="19">
        <f t="shared" si="24"/>
        <v>215996.92</v>
      </c>
      <c r="P67" s="28"/>
    </row>
    <row r="68" spans="1:16" s="2" customFormat="1" ht="20.25" customHeight="1" x14ac:dyDescent="0.2">
      <c r="A68" s="48"/>
      <c r="B68" s="48"/>
      <c r="C68" s="20" t="s">
        <v>3</v>
      </c>
      <c r="D68" s="19">
        <f t="shared" si="1"/>
        <v>704412.56</v>
      </c>
      <c r="E68" s="19">
        <f t="shared" ref="E68:O68" si="25">E73+E155+E215+E220+E150</f>
        <v>66151</v>
      </c>
      <c r="F68" s="19">
        <f t="shared" si="25"/>
        <v>20004.900000000001</v>
      </c>
      <c r="G68" s="19">
        <f t="shared" si="25"/>
        <v>23228.799999999999</v>
      </c>
      <c r="H68" s="19">
        <f t="shared" si="25"/>
        <v>126777.2</v>
      </c>
      <c r="I68" s="19">
        <f t="shared" si="25"/>
        <v>119417.9</v>
      </c>
      <c r="J68" s="19">
        <f t="shared" si="25"/>
        <v>714</v>
      </c>
      <c r="K68" s="19">
        <f t="shared" si="25"/>
        <v>9771</v>
      </c>
      <c r="L68" s="19">
        <f t="shared" si="25"/>
        <v>62259</v>
      </c>
      <c r="M68" s="19">
        <f t="shared" si="25"/>
        <v>135464.85</v>
      </c>
      <c r="N68" s="19">
        <f t="shared" si="25"/>
        <v>81526.52</v>
      </c>
      <c r="O68" s="19">
        <f t="shared" si="25"/>
        <v>59097.39</v>
      </c>
      <c r="P68" s="28"/>
    </row>
    <row r="69" spans="1:16" s="2" customFormat="1" ht="30" customHeight="1" x14ac:dyDescent="0.2">
      <c r="A69" s="48"/>
      <c r="B69" s="48"/>
      <c r="C69" s="20" t="s">
        <v>19</v>
      </c>
      <c r="D69" s="19">
        <f t="shared" si="1"/>
        <v>907499.17</v>
      </c>
      <c r="E69" s="19">
        <f t="shared" ref="E69:O69" si="26">E74+E156+E216+E221+E151</f>
        <v>493289.4</v>
      </c>
      <c r="F69" s="19">
        <f t="shared" si="26"/>
        <v>50895.5</v>
      </c>
      <c r="G69" s="19">
        <f t="shared" si="26"/>
        <v>45600.959999999999</v>
      </c>
      <c r="H69" s="19">
        <f t="shared" si="26"/>
        <v>82683</v>
      </c>
      <c r="I69" s="19">
        <f t="shared" si="26"/>
        <v>50712.3</v>
      </c>
      <c r="J69" s="19">
        <f t="shared" si="26"/>
        <v>1409.41</v>
      </c>
      <c r="K69" s="19">
        <f t="shared" si="26"/>
        <v>3781</v>
      </c>
      <c r="L69" s="19">
        <f t="shared" si="26"/>
        <v>64816</v>
      </c>
      <c r="M69" s="19">
        <f t="shared" si="26"/>
        <v>54487.07</v>
      </c>
      <c r="N69" s="19">
        <f t="shared" si="26"/>
        <v>34551.71</v>
      </c>
      <c r="O69" s="19">
        <f t="shared" si="26"/>
        <v>25272.82</v>
      </c>
      <c r="P69" s="28"/>
    </row>
    <row r="70" spans="1:16" s="2" customFormat="1" ht="24" customHeight="1" x14ac:dyDescent="0.2">
      <c r="A70" s="49"/>
      <c r="B70" s="49"/>
      <c r="C70" s="20" t="s">
        <v>9</v>
      </c>
      <c r="D70" s="19">
        <f t="shared" si="1"/>
        <v>36000</v>
      </c>
      <c r="E70" s="19">
        <f t="shared" ref="E70:O70" si="27">E75+E157+E217+E222+E152</f>
        <v>36000</v>
      </c>
      <c r="F70" s="19">
        <f t="shared" si="27"/>
        <v>0</v>
      </c>
      <c r="G70" s="19">
        <f t="shared" si="27"/>
        <v>0</v>
      </c>
      <c r="H70" s="19">
        <f t="shared" si="27"/>
        <v>0</v>
      </c>
      <c r="I70" s="19">
        <f t="shared" si="27"/>
        <v>0</v>
      </c>
      <c r="J70" s="19">
        <f t="shared" si="27"/>
        <v>0</v>
      </c>
      <c r="K70" s="19">
        <f t="shared" si="27"/>
        <v>0</v>
      </c>
      <c r="L70" s="19">
        <f t="shared" si="27"/>
        <v>0</v>
      </c>
      <c r="M70" s="19">
        <f t="shared" si="27"/>
        <v>0</v>
      </c>
      <c r="N70" s="19">
        <f t="shared" si="27"/>
        <v>0</v>
      </c>
      <c r="O70" s="19">
        <f t="shared" si="27"/>
        <v>0</v>
      </c>
      <c r="P70" s="28"/>
    </row>
    <row r="71" spans="1:16" s="2" customFormat="1" ht="20.25" customHeight="1" x14ac:dyDescent="0.2">
      <c r="A71" s="47" t="s">
        <v>102</v>
      </c>
      <c r="B71" s="47" t="s">
        <v>25</v>
      </c>
      <c r="C71" s="20" t="s">
        <v>4</v>
      </c>
      <c r="D71" s="19">
        <f t="shared" si="1"/>
        <v>2682375.77</v>
      </c>
      <c r="E71" s="19">
        <f>E72+E73+E74+E75</f>
        <v>182613</v>
      </c>
      <c r="F71" s="19">
        <f t="shared" ref="F71:O71" si="28">F72+F73+F74+F75</f>
        <v>204548.37</v>
      </c>
      <c r="G71" s="19">
        <f t="shared" si="28"/>
        <v>198829.76</v>
      </c>
      <c r="H71" s="19">
        <f t="shared" si="28"/>
        <v>279306.40000000002</v>
      </c>
      <c r="I71" s="19">
        <f t="shared" si="28"/>
        <v>18.3</v>
      </c>
      <c r="J71" s="19">
        <f t="shared" si="28"/>
        <v>1067.4100000000001</v>
      </c>
      <c r="K71" s="19">
        <f t="shared" si="28"/>
        <v>13552</v>
      </c>
      <c r="L71" s="19">
        <f t="shared" si="28"/>
        <v>391000</v>
      </c>
      <c r="M71" s="19">
        <f t="shared" si="28"/>
        <v>653923.07999999996</v>
      </c>
      <c r="N71" s="19">
        <f t="shared" si="28"/>
        <v>457150.32</v>
      </c>
      <c r="O71" s="19">
        <f t="shared" si="28"/>
        <v>300367.13</v>
      </c>
      <c r="P71" s="28"/>
    </row>
    <row r="72" spans="1:16" s="40" customFormat="1" ht="28.5" customHeight="1" x14ac:dyDescent="0.2">
      <c r="A72" s="48"/>
      <c r="B72" s="48"/>
      <c r="C72" s="20" t="s">
        <v>2</v>
      </c>
      <c r="D72" s="19">
        <f t="shared" si="1"/>
        <v>1777223.04</v>
      </c>
      <c r="E72" s="19">
        <f t="shared" ref="E72:I73" si="29">E79+E84+E89+E94+E99+E104+E109+E114+E119+E124+E129+E134+E139+E144</f>
        <v>0</v>
      </c>
      <c r="F72" s="19">
        <f t="shared" si="29"/>
        <v>173865.47</v>
      </c>
      <c r="G72" s="19">
        <f t="shared" si="29"/>
        <v>130000</v>
      </c>
      <c r="H72" s="19">
        <f t="shared" si="29"/>
        <v>188392.4</v>
      </c>
      <c r="I72" s="19">
        <f t="shared" si="29"/>
        <v>0</v>
      </c>
      <c r="J72" s="19">
        <f t="shared" ref="J72:O72" si="30">J79+J84+J89+J94+J99+J104+J109+J114+J119+J124+J129+J134+J139+J144</f>
        <v>0</v>
      </c>
      <c r="K72" s="19">
        <f t="shared" si="30"/>
        <v>0</v>
      </c>
      <c r="L72" s="19">
        <f t="shared" si="30"/>
        <v>263925</v>
      </c>
      <c r="M72" s="19">
        <f t="shared" si="30"/>
        <v>463971.16</v>
      </c>
      <c r="N72" s="19">
        <f t="shared" si="30"/>
        <v>341072.09</v>
      </c>
      <c r="O72" s="19">
        <f t="shared" si="30"/>
        <v>215996.92</v>
      </c>
    </row>
    <row r="73" spans="1:16" s="2" customFormat="1" ht="21" customHeight="1" x14ac:dyDescent="0.2">
      <c r="A73" s="48"/>
      <c r="B73" s="48"/>
      <c r="C73" s="20" t="s">
        <v>3</v>
      </c>
      <c r="D73" s="19">
        <f t="shared" si="1"/>
        <v>520766.26</v>
      </c>
      <c r="E73" s="19">
        <f t="shared" si="29"/>
        <v>66151</v>
      </c>
      <c r="F73" s="19">
        <f t="shared" si="29"/>
        <v>20004.900000000001</v>
      </c>
      <c r="G73" s="19">
        <f t="shared" si="29"/>
        <v>23228.799999999999</v>
      </c>
      <c r="H73" s="19">
        <f t="shared" si="29"/>
        <v>62548.800000000003</v>
      </c>
      <c r="I73" s="19">
        <f t="shared" si="29"/>
        <v>0</v>
      </c>
      <c r="J73" s="19">
        <f t="shared" ref="J73:O74" si="31">J80+J85+J90+J95+J100+J105+J110+J115+J120+J125+J130+J135+J140+J145</f>
        <v>714</v>
      </c>
      <c r="K73" s="19">
        <f t="shared" si="31"/>
        <v>9771</v>
      </c>
      <c r="L73" s="19">
        <f t="shared" si="31"/>
        <v>62259</v>
      </c>
      <c r="M73" s="19">
        <f t="shared" si="31"/>
        <v>135464.85</v>
      </c>
      <c r="N73" s="19">
        <f t="shared" si="31"/>
        <v>81526.52</v>
      </c>
      <c r="O73" s="19">
        <f t="shared" si="31"/>
        <v>59097.39</v>
      </c>
      <c r="P73" s="28"/>
    </row>
    <row r="74" spans="1:16" s="2" customFormat="1" ht="36" customHeight="1" x14ac:dyDescent="0.2">
      <c r="A74" s="48"/>
      <c r="B74" s="48"/>
      <c r="C74" s="20" t="s">
        <v>19</v>
      </c>
      <c r="D74" s="19">
        <f t="shared" ref="D74:D177" si="32">SUM(E74:O74)</f>
        <v>384386.47</v>
      </c>
      <c r="E74" s="19">
        <f>E81+E86+E91+E96+E101+E106+E111+E116+E121+E126+E77</f>
        <v>116462</v>
      </c>
      <c r="F74" s="19">
        <f>F81+F86+F91+F96+F101+F106+F111+F116+F121+F126+F131+F136+F141+F146</f>
        <v>10678</v>
      </c>
      <c r="G74" s="19">
        <f>G81+G86+G91+G96+G101+G106+G111+G116+G121+G126+G131+G136+G141+G146</f>
        <v>45600.959999999999</v>
      </c>
      <c r="H74" s="19">
        <f>H81+H86+H91+H96+H101+H106+H111+H116+H121+H126+H131+H136+H141+H146</f>
        <v>28365.200000000001</v>
      </c>
      <c r="I74" s="19">
        <f>I81+I86+I91+I96+I101+I106+I111+I116+I121+I126+I131+I136+I141+I146</f>
        <v>18.3</v>
      </c>
      <c r="J74" s="19">
        <f t="shared" si="31"/>
        <v>353.41</v>
      </c>
      <c r="K74" s="19">
        <f t="shared" si="31"/>
        <v>3781</v>
      </c>
      <c r="L74" s="19">
        <f t="shared" si="31"/>
        <v>64816</v>
      </c>
      <c r="M74" s="19">
        <f t="shared" si="31"/>
        <v>54487.07</v>
      </c>
      <c r="N74" s="19">
        <f t="shared" si="31"/>
        <v>34551.71</v>
      </c>
      <c r="O74" s="19">
        <f t="shared" si="31"/>
        <v>25272.82</v>
      </c>
      <c r="P74" s="28"/>
    </row>
    <row r="75" spans="1:16" s="2" customFormat="1" ht="28.5" customHeight="1" x14ac:dyDescent="0.2">
      <c r="A75" s="49"/>
      <c r="B75" s="49"/>
      <c r="C75" s="20" t="s">
        <v>9</v>
      </c>
      <c r="D75" s="19">
        <f t="shared" si="32"/>
        <v>0</v>
      </c>
      <c r="E75" s="19">
        <f>E82+E87+E92+E97+E102+E107+E112+E117+E122+E127</f>
        <v>0</v>
      </c>
      <c r="F75" s="19">
        <f>F82+F87+F92+F97+F102+F107+F112+F117+F122+F127</f>
        <v>0</v>
      </c>
      <c r="G75" s="19">
        <f>G82+G87+G92+G97+G102+G107+G112+G117+G122+G127</f>
        <v>0</v>
      </c>
      <c r="H75" s="19">
        <f>H82+H87+H92+H97+H102+H107+H112+H117+H122+H127</f>
        <v>0</v>
      </c>
      <c r="I75" s="19">
        <f>I82+I87+I92+I97+I102+I107+I112+I117+I122+I127</f>
        <v>0</v>
      </c>
      <c r="J75" s="19">
        <f t="shared" ref="J75:O75" si="33">J82+J87+J92+J97+J102+J107+J112+J117+J122+J127+J132+J137+J142</f>
        <v>0</v>
      </c>
      <c r="K75" s="19">
        <f t="shared" si="33"/>
        <v>0</v>
      </c>
      <c r="L75" s="19">
        <f t="shared" si="33"/>
        <v>0</v>
      </c>
      <c r="M75" s="19">
        <f t="shared" si="33"/>
        <v>0</v>
      </c>
      <c r="N75" s="19">
        <f t="shared" si="33"/>
        <v>0</v>
      </c>
      <c r="O75" s="19">
        <f t="shared" si="33"/>
        <v>0</v>
      </c>
      <c r="P75" s="28"/>
    </row>
    <row r="76" spans="1:16" s="2" customFormat="1" ht="32.25" customHeight="1" x14ac:dyDescent="0.2">
      <c r="A76" s="47" t="s">
        <v>103</v>
      </c>
      <c r="B76" s="47" t="s">
        <v>154</v>
      </c>
      <c r="C76" s="20" t="s">
        <v>48</v>
      </c>
      <c r="D76" s="19">
        <f t="shared" si="32"/>
        <v>24828</v>
      </c>
      <c r="E76" s="19">
        <f t="shared" ref="E76:O76" si="34">SUM(E77)</f>
        <v>24828</v>
      </c>
      <c r="F76" s="19">
        <f t="shared" si="34"/>
        <v>0</v>
      </c>
      <c r="G76" s="19">
        <f t="shared" si="34"/>
        <v>0</v>
      </c>
      <c r="H76" s="19">
        <f t="shared" si="34"/>
        <v>0</v>
      </c>
      <c r="I76" s="19">
        <f t="shared" si="34"/>
        <v>0</v>
      </c>
      <c r="J76" s="19">
        <f t="shared" si="34"/>
        <v>0</v>
      </c>
      <c r="K76" s="19">
        <f t="shared" si="34"/>
        <v>0</v>
      </c>
      <c r="L76" s="19">
        <f t="shared" si="34"/>
        <v>0</v>
      </c>
      <c r="M76" s="19">
        <f t="shared" si="34"/>
        <v>0</v>
      </c>
      <c r="N76" s="19">
        <f t="shared" si="34"/>
        <v>0</v>
      </c>
      <c r="O76" s="19">
        <f t="shared" si="34"/>
        <v>0</v>
      </c>
      <c r="P76" s="28"/>
    </row>
    <row r="77" spans="1:16" s="2" customFormat="1" ht="45.75" customHeight="1" x14ac:dyDescent="0.2">
      <c r="A77" s="49"/>
      <c r="B77" s="49"/>
      <c r="C77" s="20" t="s">
        <v>19</v>
      </c>
      <c r="D77" s="19">
        <f t="shared" si="32"/>
        <v>24828</v>
      </c>
      <c r="E77" s="19">
        <v>24828</v>
      </c>
      <c r="F77" s="19"/>
      <c r="G77" s="19"/>
      <c r="H77" s="19"/>
      <c r="I77" s="19"/>
      <c r="J77" s="19"/>
      <c r="K77" s="19"/>
      <c r="L77" s="20"/>
      <c r="M77" s="20"/>
      <c r="N77" s="20"/>
      <c r="O77" s="20"/>
      <c r="P77" s="28"/>
    </row>
    <row r="78" spans="1:16" s="2" customFormat="1" ht="27.75" customHeight="1" x14ac:dyDescent="0.2">
      <c r="A78" s="47" t="s">
        <v>104</v>
      </c>
      <c r="B78" s="47" t="s">
        <v>71</v>
      </c>
      <c r="C78" s="20" t="s">
        <v>4</v>
      </c>
      <c r="D78" s="19">
        <f t="shared" si="32"/>
        <v>62829</v>
      </c>
      <c r="E78" s="19">
        <f>E79+E80+E81+E82</f>
        <v>62829</v>
      </c>
      <c r="F78" s="19">
        <f t="shared" ref="F78:O78" si="35">F79+F80+F81+F82</f>
        <v>0</v>
      </c>
      <c r="G78" s="19">
        <f t="shared" si="35"/>
        <v>0</v>
      </c>
      <c r="H78" s="19">
        <f t="shared" si="35"/>
        <v>0</v>
      </c>
      <c r="I78" s="19">
        <f t="shared" si="35"/>
        <v>0</v>
      </c>
      <c r="J78" s="19">
        <f t="shared" si="35"/>
        <v>0</v>
      </c>
      <c r="K78" s="19">
        <f t="shared" si="35"/>
        <v>0</v>
      </c>
      <c r="L78" s="19">
        <f t="shared" si="35"/>
        <v>0</v>
      </c>
      <c r="M78" s="19">
        <f t="shared" si="35"/>
        <v>0</v>
      </c>
      <c r="N78" s="19">
        <f t="shared" si="35"/>
        <v>0</v>
      </c>
      <c r="O78" s="19">
        <f t="shared" si="35"/>
        <v>0</v>
      </c>
      <c r="P78" s="28"/>
    </row>
    <row r="79" spans="1:16" s="2" customFormat="1" ht="22.5" customHeight="1" x14ac:dyDescent="0.2">
      <c r="A79" s="48"/>
      <c r="B79" s="48"/>
      <c r="C79" s="20" t="s">
        <v>2</v>
      </c>
      <c r="D79" s="19">
        <f t="shared" si="32"/>
        <v>0</v>
      </c>
      <c r="E79" s="19"/>
      <c r="F79" s="19"/>
      <c r="G79" s="19"/>
      <c r="H79" s="19"/>
      <c r="I79" s="19"/>
      <c r="J79" s="19"/>
      <c r="K79" s="19"/>
      <c r="L79" s="20"/>
      <c r="M79" s="20"/>
      <c r="N79" s="20"/>
      <c r="O79" s="20"/>
      <c r="P79" s="28"/>
    </row>
    <row r="80" spans="1:16" s="2" customFormat="1" ht="21" customHeight="1" x14ac:dyDescent="0.2">
      <c r="A80" s="48"/>
      <c r="B80" s="48"/>
      <c r="C80" s="20" t="s">
        <v>3</v>
      </c>
      <c r="D80" s="19">
        <f t="shared" si="32"/>
        <v>33735</v>
      </c>
      <c r="E80" s="19">
        <v>33735</v>
      </c>
      <c r="F80" s="19"/>
      <c r="G80" s="19"/>
      <c r="H80" s="19"/>
      <c r="I80" s="19"/>
      <c r="J80" s="19"/>
      <c r="K80" s="19"/>
      <c r="L80" s="20"/>
      <c r="M80" s="20"/>
      <c r="N80" s="20"/>
      <c r="O80" s="20"/>
      <c r="P80" s="28"/>
    </row>
    <row r="81" spans="1:16" s="2" customFormat="1" ht="36" customHeight="1" x14ac:dyDescent="0.2">
      <c r="A81" s="48"/>
      <c r="B81" s="48"/>
      <c r="C81" s="20" t="s">
        <v>19</v>
      </c>
      <c r="D81" s="19">
        <f t="shared" si="32"/>
        <v>29094</v>
      </c>
      <c r="E81" s="19">
        <v>29094</v>
      </c>
      <c r="F81" s="19"/>
      <c r="G81" s="19"/>
      <c r="H81" s="19"/>
      <c r="I81" s="19"/>
      <c r="J81" s="19"/>
      <c r="K81" s="19"/>
      <c r="L81" s="20"/>
      <c r="M81" s="20"/>
      <c r="N81" s="20"/>
      <c r="O81" s="20"/>
      <c r="P81" s="28"/>
    </row>
    <row r="82" spans="1:16" s="2" customFormat="1" ht="15" customHeight="1" x14ac:dyDescent="0.2">
      <c r="A82" s="49"/>
      <c r="B82" s="49"/>
      <c r="C82" s="20" t="s">
        <v>9</v>
      </c>
      <c r="D82" s="19">
        <f t="shared" si="32"/>
        <v>0</v>
      </c>
      <c r="E82" s="19"/>
      <c r="F82" s="19"/>
      <c r="G82" s="19"/>
      <c r="H82" s="19"/>
      <c r="I82" s="19"/>
      <c r="J82" s="19"/>
      <c r="K82" s="19"/>
      <c r="L82" s="20"/>
      <c r="M82" s="20"/>
      <c r="N82" s="20"/>
      <c r="O82" s="20"/>
      <c r="P82" s="28"/>
    </row>
    <row r="83" spans="1:16" s="2" customFormat="1" ht="20.25" customHeight="1" x14ac:dyDescent="0.2">
      <c r="A83" s="47" t="s">
        <v>105</v>
      </c>
      <c r="B83" s="47" t="s">
        <v>72</v>
      </c>
      <c r="C83" s="20" t="s">
        <v>4</v>
      </c>
      <c r="D83" s="19">
        <f t="shared" si="32"/>
        <v>94439</v>
      </c>
      <c r="E83" s="19">
        <f>E84+E85+E86+E87</f>
        <v>94439</v>
      </c>
      <c r="F83" s="19">
        <f t="shared" ref="F83:O83" si="36">F84+F85+F86+F87</f>
        <v>0</v>
      </c>
      <c r="G83" s="19">
        <f t="shared" si="36"/>
        <v>0</v>
      </c>
      <c r="H83" s="19">
        <f t="shared" si="36"/>
        <v>0</v>
      </c>
      <c r="I83" s="19">
        <f t="shared" si="36"/>
        <v>0</v>
      </c>
      <c r="J83" s="19">
        <f t="shared" si="36"/>
        <v>0</v>
      </c>
      <c r="K83" s="19">
        <f t="shared" si="36"/>
        <v>0</v>
      </c>
      <c r="L83" s="19">
        <f t="shared" si="36"/>
        <v>0</v>
      </c>
      <c r="M83" s="19">
        <f t="shared" si="36"/>
        <v>0</v>
      </c>
      <c r="N83" s="19">
        <f t="shared" si="36"/>
        <v>0</v>
      </c>
      <c r="O83" s="19">
        <f t="shared" si="36"/>
        <v>0</v>
      </c>
      <c r="P83" s="28"/>
    </row>
    <row r="84" spans="1:16" s="2" customFormat="1" ht="27" customHeight="1" x14ac:dyDescent="0.2">
      <c r="A84" s="48"/>
      <c r="B84" s="48"/>
      <c r="C84" s="20" t="s">
        <v>2</v>
      </c>
      <c r="D84" s="19">
        <f t="shared" si="32"/>
        <v>0</v>
      </c>
      <c r="E84" s="19"/>
      <c r="F84" s="19"/>
      <c r="G84" s="19"/>
      <c r="H84" s="19"/>
      <c r="I84" s="19"/>
      <c r="J84" s="19"/>
      <c r="K84" s="19"/>
      <c r="L84" s="20"/>
      <c r="M84" s="20"/>
      <c r="N84" s="20"/>
      <c r="O84" s="20"/>
      <c r="P84" s="28"/>
    </row>
    <row r="85" spans="1:16" s="2" customFormat="1" ht="18" customHeight="1" x14ac:dyDescent="0.2">
      <c r="A85" s="48"/>
      <c r="B85" s="48"/>
      <c r="C85" s="20" t="s">
        <v>3</v>
      </c>
      <c r="D85" s="19">
        <f t="shared" si="32"/>
        <v>32416</v>
      </c>
      <c r="E85" s="19">
        <v>32416</v>
      </c>
      <c r="F85" s="19"/>
      <c r="G85" s="19"/>
      <c r="H85" s="19"/>
      <c r="I85" s="19"/>
      <c r="J85" s="19"/>
      <c r="K85" s="19"/>
      <c r="L85" s="20"/>
      <c r="M85" s="20"/>
      <c r="N85" s="20"/>
      <c r="O85" s="20"/>
      <c r="P85" s="28"/>
    </row>
    <row r="86" spans="1:16" s="2" customFormat="1" ht="43.5" customHeight="1" x14ac:dyDescent="0.2">
      <c r="A86" s="48"/>
      <c r="B86" s="48"/>
      <c r="C86" s="20" t="s">
        <v>19</v>
      </c>
      <c r="D86" s="19">
        <f t="shared" si="32"/>
        <v>62023</v>
      </c>
      <c r="E86" s="19">
        <v>62023</v>
      </c>
      <c r="F86" s="19"/>
      <c r="G86" s="19"/>
      <c r="H86" s="19"/>
      <c r="I86" s="19"/>
      <c r="J86" s="19"/>
      <c r="K86" s="19"/>
      <c r="L86" s="20"/>
      <c r="M86" s="20"/>
      <c r="N86" s="20"/>
      <c r="O86" s="20"/>
      <c r="P86" s="28"/>
    </row>
    <row r="87" spans="1:16" s="2" customFormat="1" ht="28.5" customHeight="1" x14ac:dyDescent="0.2">
      <c r="A87" s="49"/>
      <c r="B87" s="49"/>
      <c r="C87" s="20" t="s">
        <v>9</v>
      </c>
      <c r="D87" s="19">
        <f t="shared" si="32"/>
        <v>0</v>
      </c>
      <c r="E87" s="19"/>
      <c r="F87" s="19"/>
      <c r="G87" s="19"/>
      <c r="H87" s="19"/>
      <c r="I87" s="19"/>
      <c r="J87" s="19"/>
      <c r="K87" s="19"/>
      <c r="L87" s="20"/>
      <c r="M87" s="20"/>
      <c r="N87" s="20"/>
      <c r="O87" s="20"/>
      <c r="P87" s="28"/>
    </row>
    <row r="88" spans="1:16" s="2" customFormat="1" ht="22.5" customHeight="1" x14ac:dyDescent="0.2">
      <c r="A88" s="47" t="s">
        <v>106</v>
      </c>
      <c r="B88" s="47" t="s">
        <v>78</v>
      </c>
      <c r="C88" s="20" t="s">
        <v>4</v>
      </c>
      <c r="D88" s="19">
        <f t="shared" si="32"/>
        <v>96703.5</v>
      </c>
      <c r="E88" s="19">
        <f>E89+E90+E91+E92</f>
        <v>517</v>
      </c>
      <c r="F88" s="19">
        <f t="shared" ref="F88:O88" si="37">F89+F90+F91+F92</f>
        <v>94117.8</v>
      </c>
      <c r="G88" s="19">
        <f t="shared" si="37"/>
        <v>2068.6999999999998</v>
      </c>
      <c r="H88" s="19">
        <f t="shared" si="37"/>
        <v>0</v>
      </c>
      <c r="I88" s="19">
        <f t="shared" si="37"/>
        <v>0</v>
      </c>
      <c r="J88" s="19">
        <f t="shared" si="37"/>
        <v>0</v>
      </c>
      <c r="K88" s="19">
        <f t="shared" si="37"/>
        <v>0</v>
      </c>
      <c r="L88" s="19">
        <f t="shared" si="37"/>
        <v>0</v>
      </c>
      <c r="M88" s="19">
        <f t="shared" si="37"/>
        <v>0</v>
      </c>
      <c r="N88" s="19">
        <f t="shared" si="37"/>
        <v>0</v>
      </c>
      <c r="O88" s="19">
        <f t="shared" si="37"/>
        <v>0</v>
      </c>
      <c r="P88" s="28"/>
    </row>
    <row r="89" spans="1:16" s="2" customFormat="1" ht="15.75" customHeight="1" x14ac:dyDescent="0.2">
      <c r="A89" s="48"/>
      <c r="B89" s="48"/>
      <c r="C89" s="20" t="s">
        <v>2</v>
      </c>
      <c r="D89" s="19">
        <f t="shared" si="32"/>
        <v>80000</v>
      </c>
      <c r="E89" s="19"/>
      <c r="F89" s="19">
        <v>80000</v>
      </c>
      <c r="G89" s="19"/>
      <c r="H89" s="19"/>
      <c r="I89" s="19"/>
      <c r="J89" s="19"/>
      <c r="K89" s="19"/>
      <c r="L89" s="20"/>
      <c r="M89" s="20"/>
      <c r="N89" s="20"/>
      <c r="O89" s="20"/>
      <c r="P89" s="28"/>
    </row>
    <row r="90" spans="1:16" s="2" customFormat="1" ht="18" customHeight="1" x14ac:dyDescent="0.2">
      <c r="A90" s="48"/>
      <c r="B90" s="48"/>
      <c r="C90" s="20" t="s">
        <v>3</v>
      </c>
      <c r="D90" s="19">
        <f t="shared" si="32"/>
        <v>9204.7999999999993</v>
      </c>
      <c r="E90" s="19"/>
      <c r="F90" s="19">
        <v>9204.7999999999993</v>
      </c>
      <c r="G90" s="19"/>
      <c r="H90" s="19"/>
      <c r="I90" s="19"/>
      <c r="J90" s="19"/>
      <c r="K90" s="19"/>
      <c r="L90" s="20"/>
      <c r="M90" s="20"/>
      <c r="N90" s="20"/>
      <c r="O90" s="20"/>
      <c r="P90" s="28"/>
    </row>
    <row r="91" spans="1:16" s="2" customFormat="1" ht="45" customHeight="1" x14ac:dyDescent="0.2">
      <c r="A91" s="48"/>
      <c r="B91" s="48"/>
      <c r="C91" s="20" t="s">
        <v>19</v>
      </c>
      <c r="D91" s="19">
        <f t="shared" si="32"/>
        <v>7498.7</v>
      </c>
      <c r="E91" s="19">
        <v>517</v>
      </c>
      <c r="F91" s="19">
        <v>4913</v>
      </c>
      <c r="G91" s="19">
        <v>2068.6999999999998</v>
      </c>
      <c r="H91" s="19"/>
      <c r="I91" s="19"/>
      <c r="J91" s="19"/>
      <c r="K91" s="19"/>
      <c r="L91" s="20"/>
      <c r="M91" s="20"/>
      <c r="N91" s="20"/>
      <c r="O91" s="20"/>
      <c r="P91" s="28"/>
    </row>
    <row r="92" spans="1:16" s="2" customFormat="1" ht="30" customHeight="1" x14ac:dyDescent="0.2">
      <c r="A92" s="49"/>
      <c r="B92" s="49"/>
      <c r="C92" s="20" t="s">
        <v>9</v>
      </c>
      <c r="D92" s="19">
        <f t="shared" si="32"/>
        <v>0</v>
      </c>
      <c r="E92" s="19"/>
      <c r="F92" s="19"/>
      <c r="G92" s="19"/>
      <c r="H92" s="19"/>
      <c r="I92" s="19"/>
      <c r="J92" s="19"/>
      <c r="K92" s="19"/>
      <c r="L92" s="20"/>
      <c r="M92" s="20"/>
      <c r="N92" s="20"/>
      <c r="O92" s="20"/>
      <c r="P92" s="28"/>
    </row>
    <row r="93" spans="1:16" s="2" customFormat="1" ht="21" customHeight="1" x14ac:dyDescent="0.2">
      <c r="A93" s="47" t="s">
        <v>107</v>
      </c>
      <c r="B93" s="47" t="s">
        <v>79</v>
      </c>
      <c r="C93" s="20" t="s">
        <v>4</v>
      </c>
      <c r="D93" s="19">
        <f t="shared" si="32"/>
        <v>143081.17000000001</v>
      </c>
      <c r="E93" s="19">
        <f>E94+E95+E96+E97</f>
        <v>0</v>
      </c>
      <c r="F93" s="19">
        <f t="shared" ref="F93:O93" si="38">F94+F95+F96+F97</f>
        <v>110430.57</v>
      </c>
      <c r="G93" s="19">
        <f t="shared" si="38"/>
        <v>32650.6</v>
      </c>
      <c r="H93" s="19">
        <f t="shared" si="38"/>
        <v>0</v>
      </c>
      <c r="I93" s="19">
        <f t="shared" si="38"/>
        <v>0</v>
      </c>
      <c r="J93" s="19">
        <f t="shared" si="38"/>
        <v>0</v>
      </c>
      <c r="K93" s="19">
        <f t="shared" si="38"/>
        <v>0</v>
      </c>
      <c r="L93" s="19">
        <f t="shared" si="38"/>
        <v>0</v>
      </c>
      <c r="M93" s="19">
        <f t="shared" si="38"/>
        <v>0</v>
      </c>
      <c r="N93" s="19">
        <f t="shared" si="38"/>
        <v>0</v>
      </c>
      <c r="O93" s="19">
        <f t="shared" si="38"/>
        <v>0</v>
      </c>
      <c r="P93" s="28"/>
    </row>
    <row r="94" spans="1:16" s="2" customFormat="1" ht="21.75" customHeight="1" x14ac:dyDescent="0.2">
      <c r="A94" s="48"/>
      <c r="B94" s="48"/>
      <c r="C94" s="20" t="s">
        <v>2</v>
      </c>
      <c r="D94" s="19">
        <f t="shared" si="32"/>
        <v>93865.47</v>
      </c>
      <c r="E94" s="19"/>
      <c r="F94" s="19">
        <v>93865.47</v>
      </c>
      <c r="G94" s="19"/>
      <c r="H94" s="19"/>
      <c r="I94" s="19"/>
      <c r="J94" s="19"/>
      <c r="K94" s="19"/>
      <c r="L94" s="20"/>
      <c r="M94" s="20"/>
      <c r="N94" s="20"/>
      <c r="O94" s="20"/>
      <c r="P94" s="28"/>
    </row>
    <row r="95" spans="1:16" s="2" customFormat="1" ht="18.75" customHeight="1" x14ac:dyDescent="0.2">
      <c r="A95" s="48"/>
      <c r="B95" s="48"/>
      <c r="C95" s="20" t="s">
        <v>3</v>
      </c>
      <c r="D95" s="19">
        <f t="shared" si="32"/>
        <v>10800.1</v>
      </c>
      <c r="E95" s="19"/>
      <c r="F95" s="19">
        <f>10800+0.1</f>
        <v>10800.1</v>
      </c>
      <c r="G95" s="19"/>
      <c r="H95" s="19"/>
      <c r="I95" s="19"/>
      <c r="J95" s="19"/>
      <c r="K95" s="19"/>
      <c r="L95" s="20"/>
      <c r="M95" s="20"/>
      <c r="N95" s="20"/>
      <c r="O95" s="20"/>
      <c r="P95" s="28"/>
    </row>
    <row r="96" spans="1:16" s="2" customFormat="1" ht="33" customHeight="1" x14ac:dyDescent="0.2">
      <c r="A96" s="48"/>
      <c r="B96" s="48"/>
      <c r="C96" s="20" t="s">
        <v>19</v>
      </c>
      <c r="D96" s="19">
        <f t="shared" si="32"/>
        <v>38415.599999999999</v>
      </c>
      <c r="E96" s="19"/>
      <c r="F96" s="19">
        <v>5765</v>
      </c>
      <c r="G96" s="19">
        <v>32650.6</v>
      </c>
      <c r="H96" s="19"/>
      <c r="I96" s="19"/>
      <c r="J96" s="19"/>
      <c r="K96" s="19"/>
      <c r="L96" s="20"/>
      <c r="M96" s="20"/>
      <c r="N96" s="20"/>
      <c r="O96" s="20"/>
      <c r="P96" s="28"/>
    </row>
    <row r="97" spans="1:16" s="2" customFormat="1" ht="19.5" customHeight="1" x14ac:dyDescent="0.2">
      <c r="A97" s="49"/>
      <c r="B97" s="49"/>
      <c r="C97" s="20" t="s">
        <v>9</v>
      </c>
      <c r="D97" s="19">
        <f t="shared" si="32"/>
        <v>0</v>
      </c>
      <c r="E97" s="19"/>
      <c r="F97" s="19"/>
      <c r="G97" s="19"/>
      <c r="H97" s="19"/>
      <c r="I97" s="19"/>
      <c r="J97" s="19"/>
      <c r="K97" s="19"/>
      <c r="L97" s="20"/>
      <c r="M97" s="20"/>
      <c r="N97" s="20"/>
      <c r="O97" s="20"/>
      <c r="P97" s="28"/>
    </row>
    <row r="98" spans="1:16" s="2" customFormat="1" ht="30" customHeight="1" x14ac:dyDescent="0.2">
      <c r="A98" s="47" t="s">
        <v>108</v>
      </c>
      <c r="B98" s="47" t="s">
        <v>160</v>
      </c>
      <c r="C98" s="20" t="s">
        <v>4</v>
      </c>
      <c r="D98" s="19">
        <f t="shared" si="32"/>
        <v>197491.96</v>
      </c>
      <c r="E98" s="19">
        <f>E99+E100+E101+E102</f>
        <v>0</v>
      </c>
      <c r="F98" s="19">
        <f t="shared" ref="F98:O98" si="39">F99+F100+F101+F102</f>
        <v>0</v>
      </c>
      <c r="G98" s="19">
        <f t="shared" si="39"/>
        <v>80459.86</v>
      </c>
      <c r="H98" s="19">
        <f t="shared" si="39"/>
        <v>117032</v>
      </c>
      <c r="I98" s="19">
        <f t="shared" si="39"/>
        <v>0.1</v>
      </c>
      <c r="J98" s="19">
        <f t="shared" si="39"/>
        <v>0</v>
      </c>
      <c r="K98" s="19">
        <f t="shared" si="39"/>
        <v>0</v>
      </c>
      <c r="L98" s="19">
        <f t="shared" si="39"/>
        <v>0</v>
      </c>
      <c r="M98" s="19">
        <f t="shared" si="39"/>
        <v>0</v>
      </c>
      <c r="N98" s="19">
        <f t="shared" si="39"/>
        <v>0</v>
      </c>
      <c r="O98" s="19">
        <f t="shared" si="39"/>
        <v>0</v>
      </c>
      <c r="P98" s="28"/>
    </row>
    <row r="99" spans="1:16" s="2" customFormat="1" ht="30" customHeight="1" x14ac:dyDescent="0.2">
      <c r="A99" s="48"/>
      <c r="B99" s="48"/>
      <c r="C99" s="20" t="s">
        <v>2</v>
      </c>
      <c r="D99" s="19">
        <f t="shared" si="32"/>
        <v>151922.4</v>
      </c>
      <c r="E99" s="19"/>
      <c r="F99" s="19"/>
      <c r="G99" s="19">
        <v>70000</v>
      </c>
      <c r="H99" s="19">
        <v>81922.399999999994</v>
      </c>
      <c r="I99" s="19"/>
      <c r="J99" s="19"/>
      <c r="K99" s="19"/>
      <c r="L99" s="20"/>
      <c r="M99" s="20"/>
      <c r="N99" s="20"/>
      <c r="O99" s="20"/>
      <c r="P99" s="28"/>
    </row>
    <row r="100" spans="1:16" s="2" customFormat="1" ht="30" customHeight="1" x14ac:dyDescent="0.2">
      <c r="A100" s="48"/>
      <c r="B100" s="48"/>
      <c r="C100" s="20" t="s">
        <v>3</v>
      </c>
      <c r="D100" s="19">
        <f t="shared" si="32"/>
        <v>31278.6</v>
      </c>
      <c r="E100" s="19"/>
      <c r="F100" s="19"/>
      <c r="G100" s="19">
        <v>7123.2</v>
      </c>
      <c r="H100" s="19">
        <v>24155.4</v>
      </c>
      <c r="I100" s="19"/>
      <c r="J100" s="19"/>
      <c r="K100" s="19"/>
      <c r="L100" s="20"/>
      <c r="M100" s="20"/>
      <c r="N100" s="20"/>
      <c r="O100" s="20"/>
      <c r="P100" s="28"/>
    </row>
    <row r="101" spans="1:16" s="2" customFormat="1" ht="30" customHeight="1" x14ac:dyDescent="0.2">
      <c r="A101" s="48"/>
      <c r="B101" s="48"/>
      <c r="C101" s="20" t="s">
        <v>19</v>
      </c>
      <c r="D101" s="19">
        <f t="shared" si="32"/>
        <v>14290.96</v>
      </c>
      <c r="E101" s="19"/>
      <c r="F101" s="19"/>
      <c r="G101" s="19">
        <v>3336.66</v>
      </c>
      <c r="H101" s="19">
        <v>10954.2</v>
      </c>
      <c r="I101" s="19">
        <v>0.1</v>
      </c>
      <c r="J101" s="19"/>
      <c r="K101" s="19"/>
      <c r="L101" s="20"/>
      <c r="M101" s="20"/>
      <c r="N101" s="20"/>
      <c r="O101" s="20"/>
      <c r="P101" s="28"/>
    </row>
    <row r="102" spans="1:16" s="2" customFormat="1" ht="30" customHeight="1" x14ac:dyDescent="0.2">
      <c r="A102" s="49"/>
      <c r="B102" s="49"/>
      <c r="C102" s="20" t="s">
        <v>9</v>
      </c>
      <c r="D102" s="19">
        <f t="shared" si="32"/>
        <v>0</v>
      </c>
      <c r="E102" s="19"/>
      <c r="F102" s="19"/>
      <c r="G102" s="19"/>
      <c r="H102" s="19"/>
      <c r="I102" s="19"/>
      <c r="J102" s="19"/>
      <c r="K102" s="19"/>
      <c r="L102" s="20"/>
      <c r="M102" s="20"/>
      <c r="N102" s="20"/>
      <c r="O102" s="20"/>
      <c r="P102" s="28"/>
    </row>
    <row r="103" spans="1:16" s="2" customFormat="1" ht="21.75" customHeight="1" x14ac:dyDescent="0.2">
      <c r="A103" s="47" t="s">
        <v>109</v>
      </c>
      <c r="B103" s="47" t="s">
        <v>76</v>
      </c>
      <c r="C103" s="20" t="s">
        <v>4</v>
      </c>
      <c r="D103" s="19">
        <f t="shared" si="32"/>
        <v>246012.01</v>
      </c>
      <c r="E103" s="19">
        <f>E104+E105+E106+E107</f>
        <v>0</v>
      </c>
      <c r="F103" s="19">
        <f t="shared" ref="F103:O103" si="40">F104+F105+F106+F107</f>
        <v>0</v>
      </c>
      <c r="G103" s="19">
        <f t="shared" si="40"/>
        <v>83650.600000000006</v>
      </c>
      <c r="H103" s="19">
        <f t="shared" si="40"/>
        <v>162274.4</v>
      </c>
      <c r="I103" s="19">
        <f t="shared" si="40"/>
        <v>18.2</v>
      </c>
      <c r="J103" s="19">
        <f t="shared" si="40"/>
        <v>68.81</v>
      </c>
      <c r="K103" s="19">
        <f t="shared" si="40"/>
        <v>0</v>
      </c>
      <c r="L103" s="19">
        <f t="shared" si="40"/>
        <v>0</v>
      </c>
      <c r="M103" s="19">
        <f t="shared" si="40"/>
        <v>0</v>
      </c>
      <c r="N103" s="19">
        <f t="shared" si="40"/>
        <v>0</v>
      </c>
      <c r="O103" s="19">
        <f t="shared" si="40"/>
        <v>0</v>
      </c>
      <c r="P103" s="28"/>
    </row>
    <row r="104" spans="1:16" s="2" customFormat="1" ht="21.75" customHeight="1" x14ac:dyDescent="0.2">
      <c r="A104" s="48"/>
      <c r="B104" s="48"/>
      <c r="C104" s="20" t="s">
        <v>2</v>
      </c>
      <c r="D104" s="19">
        <f t="shared" si="32"/>
        <v>166470</v>
      </c>
      <c r="E104" s="19"/>
      <c r="F104" s="19"/>
      <c r="G104" s="19">
        <v>60000</v>
      </c>
      <c r="H104" s="19">
        <v>106470</v>
      </c>
      <c r="I104" s="19"/>
      <c r="J104" s="19"/>
      <c r="K104" s="19"/>
      <c r="L104" s="20"/>
      <c r="M104" s="20"/>
      <c r="N104" s="20"/>
      <c r="O104" s="20"/>
      <c r="P104" s="28"/>
    </row>
    <row r="105" spans="1:16" s="2" customFormat="1" ht="30" customHeight="1" x14ac:dyDescent="0.2">
      <c r="A105" s="48"/>
      <c r="B105" s="48"/>
      <c r="C105" s="20" t="s">
        <v>3</v>
      </c>
      <c r="D105" s="19">
        <f t="shared" si="32"/>
        <v>54499</v>
      </c>
      <c r="E105" s="19"/>
      <c r="F105" s="19"/>
      <c r="G105" s="19">
        <v>16105.6</v>
      </c>
      <c r="H105" s="19">
        <v>38393.4</v>
      </c>
      <c r="I105" s="19"/>
      <c r="J105" s="19"/>
      <c r="K105" s="19"/>
      <c r="L105" s="20"/>
      <c r="M105" s="20"/>
      <c r="N105" s="20"/>
      <c r="O105" s="20"/>
      <c r="P105" s="28"/>
    </row>
    <row r="106" spans="1:16" s="2" customFormat="1" ht="30" customHeight="1" x14ac:dyDescent="0.2">
      <c r="A106" s="48"/>
      <c r="B106" s="48"/>
      <c r="C106" s="20" t="s">
        <v>19</v>
      </c>
      <c r="D106" s="19">
        <f t="shared" si="32"/>
        <v>25043.01</v>
      </c>
      <c r="E106" s="19"/>
      <c r="F106" s="19"/>
      <c r="G106" s="19">
        <v>7545</v>
      </c>
      <c r="H106" s="19">
        <v>17411</v>
      </c>
      <c r="I106" s="19">
        <v>18.2</v>
      </c>
      <c r="J106" s="19">
        <v>68.81</v>
      </c>
      <c r="K106" s="19"/>
      <c r="L106" s="20"/>
      <c r="M106" s="20"/>
      <c r="N106" s="20"/>
      <c r="O106" s="20"/>
      <c r="P106" s="28"/>
    </row>
    <row r="107" spans="1:16" s="2" customFormat="1" ht="23.25" customHeight="1" x14ac:dyDescent="0.2">
      <c r="A107" s="49"/>
      <c r="B107" s="49"/>
      <c r="C107" s="20" t="s">
        <v>9</v>
      </c>
      <c r="D107" s="19">
        <f t="shared" si="32"/>
        <v>0</v>
      </c>
      <c r="E107" s="19"/>
      <c r="F107" s="19"/>
      <c r="G107" s="19"/>
      <c r="H107" s="19"/>
      <c r="I107" s="19"/>
      <c r="J107" s="19"/>
      <c r="K107" s="19"/>
      <c r="L107" s="20"/>
      <c r="M107" s="20"/>
      <c r="N107" s="20"/>
      <c r="O107" s="20"/>
      <c r="P107" s="28"/>
    </row>
    <row r="108" spans="1:16" s="5" customFormat="1" ht="23.25" customHeight="1" x14ac:dyDescent="0.2">
      <c r="A108" s="47" t="s">
        <v>248</v>
      </c>
      <c r="B108" s="47" t="s">
        <v>223</v>
      </c>
      <c r="C108" s="20" t="s">
        <v>4</v>
      </c>
      <c r="D108" s="19">
        <f t="shared" ref="D108:D127" si="41">SUM(E108:O108)</f>
        <v>180000</v>
      </c>
      <c r="E108" s="19"/>
      <c r="F108" s="19"/>
      <c r="G108" s="19"/>
      <c r="H108" s="19"/>
      <c r="I108" s="19"/>
      <c r="J108" s="19">
        <f>SUM(J109:J112)</f>
        <v>0</v>
      </c>
      <c r="K108" s="19">
        <f t="shared" ref="K108:O108" si="42">SUM(K109:K112)</f>
        <v>0</v>
      </c>
      <c r="L108" s="19">
        <f t="shared" si="42"/>
        <v>54000</v>
      </c>
      <c r="M108" s="19">
        <f t="shared" si="42"/>
        <v>126000</v>
      </c>
      <c r="N108" s="19">
        <f t="shared" si="42"/>
        <v>0</v>
      </c>
      <c r="O108" s="19">
        <f t="shared" si="42"/>
        <v>0</v>
      </c>
      <c r="P108" s="28"/>
    </row>
    <row r="109" spans="1:16" s="5" customFormat="1" ht="23.25" customHeight="1" x14ac:dyDescent="0.2">
      <c r="A109" s="48"/>
      <c r="B109" s="48"/>
      <c r="C109" s="20" t="s">
        <v>2</v>
      </c>
      <c r="D109" s="19">
        <f t="shared" si="41"/>
        <v>153000</v>
      </c>
      <c r="E109" s="19"/>
      <c r="F109" s="19"/>
      <c r="G109" s="19"/>
      <c r="H109" s="19"/>
      <c r="I109" s="19"/>
      <c r="J109" s="19"/>
      <c r="K109" s="19"/>
      <c r="L109" s="20">
        <v>45900</v>
      </c>
      <c r="M109" s="20">
        <v>107100</v>
      </c>
      <c r="N109" s="20"/>
      <c r="O109" s="20"/>
      <c r="P109" s="28"/>
    </row>
    <row r="110" spans="1:16" s="5" customFormat="1" ht="23.25" customHeight="1" x14ac:dyDescent="0.2">
      <c r="A110" s="48"/>
      <c r="B110" s="48"/>
      <c r="C110" s="20" t="s">
        <v>3</v>
      </c>
      <c r="D110" s="19">
        <f t="shared" si="41"/>
        <v>19305</v>
      </c>
      <c r="E110" s="19"/>
      <c r="F110" s="19"/>
      <c r="G110" s="19"/>
      <c r="H110" s="19"/>
      <c r="I110" s="19"/>
      <c r="J110" s="19"/>
      <c r="K110" s="19"/>
      <c r="L110" s="20">
        <v>5791.5</v>
      </c>
      <c r="M110" s="20">
        <v>13513.5</v>
      </c>
      <c r="N110" s="20"/>
      <c r="O110" s="20"/>
      <c r="P110" s="28"/>
    </row>
    <row r="111" spans="1:16" s="5" customFormat="1" ht="35.25" customHeight="1" x14ac:dyDescent="0.2">
      <c r="A111" s="48"/>
      <c r="B111" s="48"/>
      <c r="C111" s="20" t="s">
        <v>19</v>
      </c>
      <c r="D111" s="19">
        <f t="shared" si="41"/>
        <v>7695</v>
      </c>
      <c r="E111" s="19"/>
      <c r="F111" s="19"/>
      <c r="G111" s="19"/>
      <c r="H111" s="19"/>
      <c r="I111" s="19"/>
      <c r="J111" s="19"/>
      <c r="K111" s="19"/>
      <c r="L111" s="20">
        <v>2308.5</v>
      </c>
      <c r="M111" s="20">
        <v>5386.5</v>
      </c>
      <c r="N111" s="20"/>
      <c r="O111" s="20"/>
      <c r="P111" s="28"/>
    </row>
    <row r="112" spans="1:16" s="2" customFormat="1" ht="23.25" customHeight="1" x14ac:dyDescent="0.2">
      <c r="A112" s="49"/>
      <c r="B112" s="49"/>
      <c r="C112" s="20" t="s">
        <v>9</v>
      </c>
      <c r="D112" s="19">
        <f t="shared" si="41"/>
        <v>0</v>
      </c>
      <c r="E112" s="19"/>
      <c r="F112" s="19"/>
      <c r="G112" s="19"/>
      <c r="H112" s="19"/>
      <c r="I112" s="19"/>
      <c r="J112" s="19"/>
      <c r="K112" s="19"/>
      <c r="L112" s="20"/>
      <c r="M112" s="20"/>
      <c r="N112" s="20"/>
      <c r="O112" s="20"/>
      <c r="P112" s="28"/>
    </row>
    <row r="113" spans="1:16" s="2" customFormat="1" ht="36.75" customHeight="1" x14ac:dyDescent="0.2">
      <c r="A113" s="47" t="s">
        <v>249</v>
      </c>
      <c r="B113" s="47" t="s">
        <v>267</v>
      </c>
      <c r="C113" s="20" t="s">
        <v>4</v>
      </c>
      <c r="D113" s="19">
        <f t="shared" si="41"/>
        <v>135000</v>
      </c>
      <c r="E113" s="19">
        <f>E114+E115+E116+E117</f>
        <v>0</v>
      </c>
      <c r="F113" s="19">
        <f t="shared" ref="F113:O113" si="43">F114+F115+F116+F117</f>
        <v>0</v>
      </c>
      <c r="G113" s="19">
        <f t="shared" si="43"/>
        <v>0</v>
      </c>
      <c r="H113" s="19">
        <f t="shared" si="43"/>
        <v>0</v>
      </c>
      <c r="I113" s="19">
        <f t="shared" si="43"/>
        <v>0</v>
      </c>
      <c r="J113" s="19">
        <f t="shared" si="43"/>
        <v>0</v>
      </c>
      <c r="K113" s="19">
        <f t="shared" si="43"/>
        <v>0</v>
      </c>
      <c r="L113" s="19">
        <f t="shared" si="43"/>
        <v>40500</v>
      </c>
      <c r="M113" s="19">
        <f t="shared" si="43"/>
        <v>94500</v>
      </c>
      <c r="N113" s="19">
        <f t="shared" si="43"/>
        <v>0</v>
      </c>
      <c r="O113" s="19">
        <f t="shared" si="43"/>
        <v>0</v>
      </c>
      <c r="P113" s="28"/>
    </row>
    <row r="114" spans="1:16" s="2" customFormat="1" ht="27.75" customHeight="1" x14ac:dyDescent="0.2">
      <c r="A114" s="48"/>
      <c r="B114" s="48"/>
      <c r="C114" s="20" t="s">
        <v>2</v>
      </c>
      <c r="D114" s="19">
        <f t="shared" si="41"/>
        <v>0</v>
      </c>
      <c r="E114" s="19"/>
      <c r="F114" s="19"/>
      <c r="G114" s="19"/>
      <c r="H114" s="19"/>
      <c r="I114" s="19"/>
      <c r="J114" s="19"/>
      <c r="K114" s="19"/>
      <c r="L114" s="20"/>
      <c r="M114" s="20"/>
      <c r="N114" s="20"/>
      <c r="O114" s="20"/>
      <c r="P114" s="28"/>
    </row>
    <row r="115" spans="1:16" s="5" customFormat="1" ht="18.75" customHeight="1" x14ac:dyDescent="0.2">
      <c r="A115" s="48"/>
      <c r="B115" s="48"/>
      <c r="C115" s="20" t="s">
        <v>3</v>
      </c>
      <c r="D115" s="19">
        <f t="shared" si="41"/>
        <v>96525</v>
      </c>
      <c r="E115" s="19"/>
      <c r="F115" s="19"/>
      <c r="G115" s="19"/>
      <c r="H115" s="19"/>
      <c r="I115" s="19"/>
      <c r="J115" s="19"/>
      <c r="K115" s="19"/>
      <c r="L115" s="20">
        <v>28957.5</v>
      </c>
      <c r="M115" s="20">
        <v>67567.5</v>
      </c>
      <c r="N115" s="20"/>
      <c r="O115" s="20"/>
      <c r="P115" s="28"/>
    </row>
    <row r="116" spans="1:16" s="5" customFormat="1" ht="45" customHeight="1" x14ac:dyDescent="0.2">
      <c r="A116" s="48"/>
      <c r="B116" s="48"/>
      <c r="C116" s="20" t="s">
        <v>19</v>
      </c>
      <c r="D116" s="19">
        <f t="shared" si="41"/>
        <v>38475</v>
      </c>
      <c r="E116" s="19"/>
      <c r="F116" s="19"/>
      <c r="G116" s="19"/>
      <c r="H116" s="19"/>
      <c r="I116" s="19"/>
      <c r="J116" s="19"/>
      <c r="K116" s="19"/>
      <c r="L116" s="20">
        <v>11542.5</v>
      </c>
      <c r="M116" s="20">
        <v>26932.5</v>
      </c>
      <c r="N116" s="20"/>
      <c r="O116" s="20"/>
      <c r="P116" s="28"/>
    </row>
    <row r="117" spans="1:16" s="2" customFormat="1" ht="30" customHeight="1" x14ac:dyDescent="0.2">
      <c r="A117" s="49"/>
      <c r="B117" s="49"/>
      <c r="C117" s="20" t="s">
        <v>9</v>
      </c>
      <c r="D117" s="19">
        <f t="shared" si="41"/>
        <v>0</v>
      </c>
      <c r="E117" s="19"/>
      <c r="F117" s="19"/>
      <c r="G117" s="19"/>
      <c r="H117" s="19"/>
      <c r="I117" s="19"/>
      <c r="J117" s="19"/>
      <c r="K117" s="19"/>
      <c r="L117" s="20"/>
      <c r="M117" s="20"/>
      <c r="N117" s="20"/>
      <c r="O117" s="20"/>
      <c r="P117" s="28"/>
    </row>
    <row r="118" spans="1:16" s="2" customFormat="1" ht="23.25" customHeight="1" x14ac:dyDescent="0.2">
      <c r="A118" s="47" t="s">
        <v>250</v>
      </c>
      <c r="B118" s="47" t="s">
        <v>268</v>
      </c>
      <c r="C118" s="20" t="s">
        <v>4</v>
      </c>
      <c r="D118" s="19">
        <f t="shared" si="41"/>
        <v>149991</v>
      </c>
      <c r="E118" s="19">
        <f t="shared" ref="E118:O118" si="44">E119+E120+E121+E122</f>
        <v>0</v>
      </c>
      <c r="F118" s="19">
        <f t="shared" si="44"/>
        <v>0</v>
      </c>
      <c r="G118" s="19">
        <f t="shared" si="44"/>
        <v>0</v>
      </c>
      <c r="H118" s="19">
        <f t="shared" si="44"/>
        <v>0</v>
      </c>
      <c r="I118" s="19">
        <f t="shared" si="44"/>
        <v>0</v>
      </c>
      <c r="J118" s="19">
        <f t="shared" si="44"/>
        <v>0</v>
      </c>
      <c r="K118" s="19">
        <f t="shared" si="44"/>
        <v>0</v>
      </c>
      <c r="L118" s="19">
        <f t="shared" si="44"/>
        <v>0</v>
      </c>
      <c r="M118" s="19">
        <f t="shared" si="44"/>
        <v>0</v>
      </c>
      <c r="N118" s="19">
        <f t="shared" si="44"/>
        <v>67123.87</v>
      </c>
      <c r="O118" s="19">
        <f t="shared" si="44"/>
        <v>82867.13</v>
      </c>
      <c r="P118" s="28"/>
    </row>
    <row r="119" spans="1:16" s="2" customFormat="1" ht="23.25" customHeight="1" x14ac:dyDescent="0.2">
      <c r="A119" s="48"/>
      <c r="B119" s="48"/>
      <c r="C119" s="20" t="s">
        <v>2</v>
      </c>
      <c r="D119" s="19">
        <f t="shared" si="41"/>
        <v>115383.07</v>
      </c>
      <c r="E119" s="19"/>
      <c r="F119" s="19"/>
      <c r="G119" s="19"/>
      <c r="H119" s="19"/>
      <c r="I119" s="19"/>
      <c r="J119" s="19"/>
      <c r="K119" s="19"/>
      <c r="L119" s="20"/>
      <c r="M119" s="21"/>
      <c r="N119" s="19">
        <v>51636.15</v>
      </c>
      <c r="O119" s="21">
        <v>63746.92</v>
      </c>
      <c r="P119" s="28"/>
    </row>
    <row r="120" spans="1:16" s="2" customFormat="1" ht="23.25" customHeight="1" x14ac:dyDescent="0.2">
      <c r="A120" s="48"/>
      <c r="B120" s="48"/>
      <c r="C120" s="20" t="s">
        <v>3</v>
      </c>
      <c r="D120" s="19">
        <f t="shared" si="41"/>
        <v>24294.77</v>
      </c>
      <c r="E120" s="19"/>
      <c r="F120" s="19"/>
      <c r="G120" s="19"/>
      <c r="H120" s="19"/>
      <c r="I120" s="19"/>
      <c r="J120" s="19"/>
      <c r="K120" s="19"/>
      <c r="L120" s="20"/>
      <c r="M120" s="21"/>
      <c r="N120" s="19">
        <v>10872.38</v>
      </c>
      <c r="O120" s="21">
        <v>13422.39</v>
      </c>
      <c r="P120" s="28"/>
    </row>
    <row r="121" spans="1:16" s="2" customFormat="1" ht="38.25" customHeight="1" x14ac:dyDescent="0.2">
      <c r="A121" s="48"/>
      <c r="B121" s="48"/>
      <c r="C121" s="20" t="s">
        <v>19</v>
      </c>
      <c r="D121" s="19">
        <f t="shared" si="41"/>
        <v>10313.16</v>
      </c>
      <c r="E121" s="19"/>
      <c r="F121" s="19"/>
      <c r="G121" s="19"/>
      <c r="H121" s="19"/>
      <c r="I121" s="19"/>
      <c r="J121" s="19"/>
      <c r="K121" s="19"/>
      <c r="L121" s="20"/>
      <c r="M121" s="21"/>
      <c r="N121" s="19">
        <v>4615.34</v>
      </c>
      <c r="O121" s="21">
        <v>5697.82</v>
      </c>
      <c r="P121" s="28"/>
    </row>
    <row r="122" spans="1:16" s="2" customFormat="1" ht="23.25" customHeight="1" x14ac:dyDescent="0.2">
      <c r="A122" s="49"/>
      <c r="B122" s="49"/>
      <c r="C122" s="20" t="s">
        <v>9</v>
      </c>
      <c r="D122" s="19">
        <f t="shared" si="41"/>
        <v>0</v>
      </c>
      <c r="E122" s="19"/>
      <c r="F122" s="19"/>
      <c r="G122" s="19"/>
      <c r="H122" s="19"/>
      <c r="I122" s="19"/>
      <c r="J122" s="19"/>
      <c r="K122" s="19"/>
      <c r="L122" s="20"/>
      <c r="M122" s="20"/>
      <c r="N122" s="20"/>
      <c r="O122" s="20"/>
      <c r="P122" s="28"/>
    </row>
    <row r="123" spans="1:16" s="2" customFormat="1" ht="23.25" customHeight="1" x14ac:dyDescent="0.2">
      <c r="A123" s="47" t="s">
        <v>251</v>
      </c>
      <c r="B123" s="47" t="s">
        <v>319</v>
      </c>
      <c r="C123" s="20" t="s">
        <v>4</v>
      </c>
      <c r="D123" s="19">
        <f t="shared" si="41"/>
        <v>220000</v>
      </c>
      <c r="E123" s="19">
        <f>E124+E125+E126+E127</f>
        <v>0</v>
      </c>
      <c r="F123" s="19">
        <f t="shared" ref="F123:O123" si="45">F124+F125+F126+F127</f>
        <v>0</v>
      </c>
      <c r="G123" s="19">
        <f t="shared" si="45"/>
        <v>0</v>
      </c>
      <c r="H123" s="19">
        <f t="shared" si="45"/>
        <v>0</v>
      </c>
      <c r="I123" s="19">
        <f t="shared" si="45"/>
        <v>0</v>
      </c>
      <c r="J123" s="19">
        <f t="shared" si="45"/>
        <v>0</v>
      </c>
      <c r="K123" s="19">
        <f t="shared" si="45"/>
        <v>0</v>
      </c>
      <c r="L123" s="19">
        <f t="shared" si="45"/>
        <v>0</v>
      </c>
      <c r="M123" s="19">
        <f t="shared" si="45"/>
        <v>0</v>
      </c>
      <c r="N123" s="19">
        <f t="shared" si="45"/>
        <v>110000</v>
      </c>
      <c r="O123" s="19">
        <f t="shared" si="45"/>
        <v>110000</v>
      </c>
      <c r="P123" s="28"/>
    </row>
    <row r="124" spans="1:16" s="2" customFormat="1" ht="23.25" customHeight="1" x14ac:dyDescent="0.2">
      <c r="A124" s="48"/>
      <c r="B124" s="48"/>
      <c r="C124" s="20" t="s">
        <v>2</v>
      </c>
      <c r="D124" s="19">
        <f t="shared" si="41"/>
        <v>154000</v>
      </c>
      <c r="E124" s="19"/>
      <c r="F124" s="19"/>
      <c r="G124" s="19"/>
      <c r="H124" s="19"/>
      <c r="I124" s="19"/>
      <c r="J124" s="19"/>
      <c r="K124" s="19"/>
      <c r="L124" s="20"/>
      <c r="M124" s="20"/>
      <c r="N124" s="20">
        <v>77000</v>
      </c>
      <c r="O124" s="20">
        <v>77000</v>
      </c>
      <c r="P124" s="28"/>
    </row>
    <row r="125" spans="1:16" s="2" customFormat="1" ht="23.25" customHeight="1" x14ac:dyDescent="0.2">
      <c r="A125" s="48"/>
      <c r="B125" s="48"/>
      <c r="C125" s="20" t="s">
        <v>3</v>
      </c>
      <c r="D125" s="19">
        <f t="shared" si="41"/>
        <v>46200</v>
      </c>
      <c r="E125" s="19"/>
      <c r="F125" s="19"/>
      <c r="G125" s="19"/>
      <c r="H125" s="19"/>
      <c r="I125" s="19"/>
      <c r="J125" s="19"/>
      <c r="K125" s="19"/>
      <c r="L125" s="20"/>
      <c r="M125" s="20"/>
      <c r="N125" s="20">
        <v>23100</v>
      </c>
      <c r="O125" s="20">
        <v>23100</v>
      </c>
      <c r="P125" s="28"/>
    </row>
    <row r="126" spans="1:16" s="2" customFormat="1" ht="34.5" customHeight="1" x14ac:dyDescent="0.2">
      <c r="A126" s="48"/>
      <c r="B126" s="48"/>
      <c r="C126" s="20" t="s">
        <v>19</v>
      </c>
      <c r="D126" s="19">
        <f t="shared" si="41"/>
        <v>19800</v>
      </c>
      <c r="E126" s="19"/>
      <c r="F126" s="19"/>
      <c r="G126" s="19"/>
      <c r="H126" s="19"/>
      <c r="I126" s="19"/>
      <c r="J126" s="19"/>
      <c r="K126" s="19"/>
      <c r="L126" s="20"/>
      <c r="M126" s="20"/>
      <c r="N126" s="21">
        <v>9900</v>
      </c>
      <c r="O126" s="21">
        <v>9900</v>
      </c>
      <c r="P126" s="28"/>
    </row>
    <row r="127" spans="1:16" s="2" customFormat="1" ht="23.25" customHeight="1" x14ac:dyDescent="0.2">
      <c r="A127" s="49"/>
      <c r="B127" s="49"/>
      <c r="C127" s="20" t="s">
        <v>9</v>
      </c>
      <c r="D127" s="19">
        <f t="shared" si="41"/>
        <v>0</v>
      </c>
      <c r="E127" s="19"/>
      <c r="F127" s="19"/>
      <c r="G127" s="19"/>
      <c r="H127" s="19"/>
      <c r="I127" s="19"/>
      <c r="J127" s="19"/>
      <c r="K127" s="19"/>
      <c r="L127" s="20"/>
      <c r="M127" s="20"/>
      <c r="N127" s="20"/>
      <c r="O127" s="20"/>
      <c r="P127" s="28"/>
    </row>
    <row r="128" spans="1:16" s="5" customFormat="1" ht="23.25" customHeight="1" x14ac:dyDescent="0.2">
      <c r="A128" s="47" t="s">
        <v>252</v>
      </c>
      <c r="B128" s="50" t="s">
        <v>279</v>
      </c>
      <c r="C128" s="20" t="s">
        <v>4</v>
      </c>
      <c r="D128" s="19">
        <f t="shared" ref="D128:D132" si="46">SUM(E128:O128)</f>
        <v>527550.6</v>
      </c>
      <c r="E128" s="19">
        <f>E129+E130+E131+E132</f>
        <v>0</v>
      </c>
      <c r="F128" s="19">
        <f t="shared" ref="F128:O128" si="47">F129+F130+F131+F132</f>
        <v>0</v>
      </c>
      <c r="G128" s="19">
        <f t="shared" si="47"/>
        <v>0</v>
      </c>
      <c r="H128" s="19">
        <f t="shared" si="47"/>
        <v>0</v>
      </c>
      <c r="I128" s="19">
        <f t="shared" si="47"/>
        <v>0</v>
      </c>
      <c r="J128" s="19">
        <f t="shared" si="47"/>
        <v>998.6</v>
      </c>
      <c r="K128" s="19">
        <f t="shared" si="47"/>
        <v>13552</v>
      </c>
      <c r="L128" s="19">
        <f t="shared" si="47"/>
        <v>256500</v>
      </c>
      <c r="M128" s="19">
        <f t="shared" si="47"/>
        <v>256500</v>
      </c>
      <c r="N128" s="19">
        <f t="shared" si="47"/>
        <v>0</v>
      </c>
      <c r="O128" s="19">
        <f t="shared" si="47"/>
        <v>0</v>
      </c>
      <c r="P128" s="28"/>
    </row>
    <row r="129" spans="1:16" s="5" customFormat="1" ht="23.25" customHeight="1" x14ac:dyDescent="0.2">
      <c r="A129" s="48"/>
      <c r="B129" s="51"/>
      <c r="C129" s="20" t="s">
        <v>2</v>
      </c>
      <c r="D129" s="19">
        <f t="shared" si="46"/>
        <v>436050</v>
      </c>
      <c r="E129" s="19"/>
      <c r="F129" s="19"/>
      <c r="G129" s="19"/>
      <c r="H129" s="19"/>
      <c r="I129" s="19"/>
      <c r="J129" s="19"/>
      <c r="K129" s="19"/>
      <c r="L129" s="19">
        <v>218025</v>
      </c>
      <c r="M129" s="19">
        <v>218025</v>
      </c>
      <c r="N129" s="21"/>
      <c r="O129" s="21"/>
      <c r="P129" s="28"/>
    </row>
    <row r="130" spans="1:16" s="5" customFormat="1" ht="23.25" customHeight="1" x14ac:dyDescent="0.2">
      <c r="A130" s="48"/>
      <c r="B130" s="51"/>
      <c r="C130" s="20" t="s">
        <v>3</v>
      </c>
      <c r="D130" s="19">
        <f t="shared" si="46"/>
        <v>65505</v>
      </c>
      <c r="E130" s="19"/>
      <c r="F130" s="19"/>
      <c r="G130" s="19"/>
      <c r="H130" s="19"/>
      <c r="I130" s="19"/>
      <c r="J130" s="19">
        <v>714</v>
      </c>
      <c r="K130" s="19">
        <v>9771</v>
      </c>
      <c r="L130" s="19">
        <v>27510</v>
      </c>
      <c r="M130" s="19">
        <v>27510</v>
      </c>
      <c r="N130" s="21"/>
      <c r="O130" s="21"/>
      <c r="P130" s="28"/>
    </row>
    <row r="131" spans="1:16" s="5" customFormat="1" ht="34.5" customHeight="1" x14ac:dyDescent="0.2">
      <c r="A131" s="48"/>
      <c r="B131" s="51"/>
      <c r="C131" s="20" t="s">
        <v>19</v>
      </c>
      <c r="D131" s="19">
        <f t="shared" si="46"/>
        <v>25995.599999999999</v>
      </c>
      <c r="E131" s="19"/>
      <c r="F131" s="19"/>
      <c r="G131" s="19"/>
      <c r="H131" s="19"/>
      <c r="I131" s="19"/>
      <c r="J131" s="19">
        <v>284.60000000000002</v>
      </c>
      <c r="K131" s="19">
        <v>3781</v>
      </c>
      <c r="L131" s="19">
        <v>10965</v>
      </c>
      <c r="M131" s="19">
        <v>10965</v>
      </c>
      <c r="N131" s="21"/>
      <c r="O131" s="21"/>
      <c r="P131" s="28"/>
    </row>
    <row r="132" spans="1:16" s="5" customFormat="1" ht="23.25" customHeight="1" x14ac:dyDescent="0.2">
      <c r="A132" s="49"/>
      <c r="B132" s="52"/>
      <c r="C132" s="20" t="s">
        <v>9</v>
      </c>
      <c r="D132" s="19">
        <f t="shared" si="46"/>
        <v>0</v>
      </c>
      <c r="E132" s="19"/>
      <c r="F132" s="19"/>
      <c r="G132" s="19"/>
      <c r="H132" s="19"/>
      <c r="I132" s="19"/>
      <c r="J132" s="19"/>
      <c r="K132" s="19"/>
      <c r="L132" s="20"/>
      <c r="M132" s="20"/>
      <c r="N132" s="20"/>
      <c r="O132" s="20"/>
      <c r="P132" s="28"/>
    </row>
    <row r="133" spans="1:16" s="5" customFormat="1" ht="21" customHeight="1" x14ac:dyDescent="0.2">
      <c r="A133" s="47" t="s">
        <v>269</v>
      </c>
      <c r="B133" s="47" t="s">
        <v>271</v>
      </c>
      <c r="C133" s="20" t="s">
        <v>4</v>
      </c>
      <c r="D133" s="19">
        <f t="shared" ref="D133:D137" si="48">SUM(E133:O133)</f>
        <v>140000</v>
      </c>
      <c r="E133" s="19">
        <f>E134+E135+E136+E137</f>
        <v>0</v>
      </c>
      <c r="F133" s="19">
        <f t="shared" ref="F133:O133" si="49">F134+F135+F136+F137</f>
        <v>0</v>
      </c>
      <c r="G133" s="19">
        <f t="shared" si="49"/>
        <v>0</v>
      </c>
      <c r="H133" s="19">
        <f t="shared" si="49"/>
        <v>0</v>
      </c>
      <c r="I133" s="19">
        <f t="shared" si="49"/>
        <v>0</v>
      </c>
      <c r="J133" s="19">
        <f t="shared" si="49"/>
        <v>0</v>
      </c>
      <c r="K133" s="19">
        <f t="shared" si="49"/>
        <v>0</v>
      </c>
      <c r="L133" s="19">
        <f t="shared" si="49"/>
        <v>0</v>
      </c>
      <c r="M133" s="19">
        <f t="shared" si="49"/>
        <v>76923.08</v>
      </c>
      <c r="N133" s="19">
        <f t="shared" si="49"/>
        <v>63076.92</v>
      </c>
      <c r="O133" s="19">
        <f t="shared" si="49"/>
        <v>0</v>
      </c>
      <c r="P133" s="28"/>
    </row>
    <row r="134" spans="1:16" s="5" customFormat="1" ht="21" customHeight="1" x14ac:dyDescent="0.2">
      <c r="A134" s="48"/>
      <c r="B134" s="48"/>
      <c r="C134" s="20" t="s">
        <v>2</v>
      </c>
      <c r="D134" s="19">
        <f t="shared" si="48"/>
        <v>98000</v>
      </c>
      <c r="E134" s="19"/>
      <c r="F134" s="19"/>
      <c r="G134" s="19"/>
      <c r="H134" s="19"/>
      <c r="I134" s="19"/>
      <c r="J134" s="19"/>
      <c r="K134" s="19"/>
      <c r="L134" s="20"/>
      <c r="M134" s="21">
        <v>53846.16</v>
      </c>
      <c r="N134" s="21">
        <v>44153.84</v>
      </c>
      <c r="O134" s="20"/>
      <c r="P134" s="28"/>
    </row>
    <row r="135" spans="1:16" s="5" customFormat="1" ht="23.25" customHeight="1" x14ac:dyDescent="0.2">
      <c r="A135" s="48"/>
      <c r="B135" s="48"/>
      <c r="C135" s="20" t="s">
        <v>3</v>
      </c>
      <c r="D135" s="19">
        <f t="shared" si="48"/>
        <v>29400</v>
      </c>
      <c r="E135" s="19"/>
      <c r="F135" s="19"/>
      <c r="G135" s="19"/>
      <c r="H135" s="19"/>
      <c r="I135" s="19"/>
      <c r="J135" s="19"/>
      <c r="K135" s="19"/>
      <c r="L135" s="20"/>
      <c r="M135" s="21">
        <v>16153.85</v>
      </c>
      <c r="N135" s="21">
        <v>13246.15</v>
      </c>
      <c r="O135" s="20"/>
      <c r="P135" s="28"/>
    </row>
    <row r="136" spans="1:16" s="5" customFormat="1" ht="34.5" customHeight="1" x14ac:dyDescent="0.2">
      <c r="A136" s="48"/>
      <c r="B136" s="48"/>
      <c r="C136" s="20" t="s">
        <v>19</v>
      </c>
      <c r="D136" s="19">
        <f t="shared" si="48"/>
        <v>12600</v>
      </c>
      <c r="E136" s="19"/>
      <c r="F136" s="19"/>
      <c r="G136" s="19"/>
      <c r="H136" s="19"/>
      <c r="I136" s="19"/>
      <c r="J136" s="19"/>
      <c r="K136" s="19"/>
      <c r="L136" s="20"/>
      <c r="M136" s="21">
        <v>6923.07</v>
      </c>
      <c r="N136" s="21">
        <v>5676.93</v>
      </c>
      <c r="O136" s="21"/>
      <c r="P136" s="28"/>
    </row>
    <row r="137" spans="1:16" s="5" customFormat="1" ht="23.25" customHeight="1" x14ac:dyDescent="0.2">
      <c r="A137" s="49"/>
      <c r="B137" s="49"/>
      <c r="C137" s="20" t="s">
        <v>9</v>
      </c>
      <c r="D137" s="19">
        <f t="shared" si="48"/>
        <v>0</v>
      </c>
      <c r="E137" s="19"/>
      <c r="F137" s="19"/>
      <c r="G137" s="19"/>
      <c r="H137" s="19"/>
      <c r="I137" s="19"/>
      <c r="J137" s="19"/>
      <c r="K137" s="19"/>
      <c r="L137" s="20"/>
      <c r="M137" s="20"/>
      <c r="N137" s="20"/>
      <c r="O137" s="20"/>
      <c r="P137" s="28"/>
    </row>
    <row r="138" spans="1:16" s="2" customFormat="1" ht="23.25" customHeight="1" x14ac:dyDescent="0.2">
      <c r="A138" s="47" t="s">
        <v>270</v>
      </c>
      <c r="B138" s="47" t="s">
        <v>273</v>
      </c>
      <c r="C138" s="20" t="s">
        <v>4</v>
      </c>
      <c r="D138" s="19">
        <f t="shared" ref="D138:D147" si="50">SUM(E138:O138)</f>
        <v>215000</v>
      </c>
      <c r="E138" s="19">
        <f>E139+E140+E141+E142</f>
        <v>0</v>
      </c>
      <c r="F138" s="19">
        <f t="shared" ref="F138:O138" si="51">F139+F140+F141+F142</f>
        <v>0</v>
      </c>
      <c r="G138" s="19">
        <f t="shared" si="51"/>
        <v>0</v>
      </c>
      <c r="H138" s="19">
        <f t="shared" si="51"/>
        <v>0</v>
      </c>
      <c r="I138" s="19">
        <f t="shared" si="51"/>
        <v>0</v>
      </c>
      <c r="J138" s="19">
        <f t="shared" si="51"/>
        <v>0</v>
      </c>
      <c r="K138" s="19">
        <f t="shared" si="51"/>
        <v>0</v>
      </c>
      <c r="L138" s="19">
        <f t="shared" si="51"/>
        <v>0</v>
      </c>
      <c r="M138" s="19">
        <f t="shared" si="51"/>
        <v>0</v>
      </c>
      <c r="N138" s="19">
        <f t="shared" si="51"/>
        <v>107500</v>
      </c>
      <c r="O138" s="19">
        <f t="shared" si="51"/>
        <v>107500</v>
      </c>
      <c r="P138" s="28"/>
    </row>
    <row r="139" spans="1:16" s="2" customFormat="1" ht="23.25" customHeight="1" x14ac:dyDescent="0.2">
      <c r="A139" s="48"/>
      <c r="B139" s="48"/>
      <c r="C139" s="20" t="s">
        <v>2</v>
      </c>
      <c r="D139" s="19">
        <f t="shared" si="50"/>
        <v>150500</v>
      </c>
      <c r="E139" s="19"/>
      <c r="F139" s="19"/>
      <c r="G139" s="19"/>
      <c r="H139" s="19"/>
      <c r="I139" s="19"/>
      <c r="J139" s="19"/>
      <c r="K139" s="19"/>
      <c r="L139" s="20"/>
      <c r="M139" s="21"/>
      <c r="N139" s="21">
        <v>75250</v>
      </c>
      <c r="O139" s="20">
        <v>75250</v>
      </c>
      <c r="P139" s="28"/>
    </row>
    <row r="140" spans="1:16" s="2" customFormat="1" ht="23.25" customHeight="1" x14ac:dyDescent="0.2">
      <c r="A140" s="48"/>
      <c r="B140" s="48"/>
      <c r="C140" s="20" t="s">
        <v>3</v>
      </c>
      <c r="D140" s="19">
        <f t="shared" si="50"/>
        <v>45150</v>
      </c>
      <c r="E140" s="19"/>
      <c r="F140" s="19"/>
      <c r="G140" s="19"/>
      <c r="H140" s="19"/>
      <c r="I140" s="19"/>
      <c r="J140" s="19"/>
      <c r="K140" s="19"/>
      <c r="L140" s="20"/>
      <c r="M140" s="21"/>
      <c r="N140" s="21">
        <v>22575</v>
      </c>
      <c r="O140" s="20">
        <v>22575</v>
      </c>
      <c r="P140" s="28"/>
    </row>
    <row r="141" spans="1:16" s="2" customFormat="1" ht="34.5" customHeight="1" x14ac:dyDescent="0.2">
      <c r="A141" s="48"/>
      <c r="B141" s="48"/>
      <c r="C141" s="20" t="s">
        <v>19</v>
      </c>
      <c r="D141" s="19">
        <f t="shared" si="50"/>
        <v>19350</v>
      </c>
      <c r="E141" s="19"/>
      <c r="F141" s="19"/>
      <c r="G141" s="19"/>
      <c r="H141" s="19"/>
      <c r="I141" s="19"/>
      <c r="J141" s="19"/>
      <c r="K141" s="19"/>
      <c r="L141" s="20"/>
      <c r="M141" s="21"/>
      <c r="N141" s="21">
        <v>9675</v>
      </c>
      <c r="O141" s="21">
        <v>9675</v>
      </c>
      <c r="P141" s="28"/>
    </row>
    <row r="142" spans="1:16" s="2" customFormat="1" ht="23.25" customHeight="1" x14ac:dyDescent="0.2">
      <c r="A142" s="49"/>
      <c r="B142" s="49"/>
      <c r="C142" s="20" t="s">
        <v>9</v>
      </c>
      <c r="D142" s="19">
        <f t="shared" si="50"/>
        <v>0</v>
      </c>
      <c r="E142" s="19"/>
      <c r="F142" s="19"/>
      <c r="G142" s="19"/>
      <c r="H142" s="19"/>
      <c r="I142" s="19"/>
      <c r="J142" s="19"/>
      <c r="K142" s="19"/>
      <c r="L142" s="20"/>
      <c r="M142" s="20"/>
      <c r="N142" s="20"/>
      <c r="O142" s="20"/>
      <c r="P142" s="28"/>
    </row>
    <row r="143" spans="1:16" s="36" customFormat="1" ht="23.25" customHeight="1" x14ac:dyDescent="0.2">
      <c r="A143" s="47" t="s">
        <v>272</v>
      </c>
      <c r="B143" s="47" t="s">
        <v>325</v>
      </c>
      <c r="C143" s="20" t="s">
        <v>4</v>
      </c>
      <c r="D143" s="19">
        <f t="shared" si="50"/>
        <v>249449.53</v>
      </c>
      <c r="E143" s="19">
        <f>E144+E145+E146+E147</f>
        <v>0</v>
      </c>
      <c r="F143" s="19">
        <f t="shared" ref="F143:O143" si="52">F144+F145+F146+F147</f>
        <v>0</v>
      </c>
      <c r="G143" s="19">
        <f t="shared" si="52"/>
        <v>0</v>
      </c>
      <c r="H143" s="19">
        <f t="shared" si="52"/>
        <v>0</v>
      </c>
      <c r="I143" s="19">
        <f t="shared" si="52"/>
        <v>0</v>
      </c>
      <c r="J143" s="19">
        <f t="shared" si="52"/>
        <v>0</v>
      </c>
      <c r="K143" s="19">
        <f t="shared" si="52"/>
        <v>0</v>
      </c>
      <c r="L143" s="19">
        <f t="shared" si="52"/>
        <v>40000</v>
      </c>
      <c r="M143" s="19">
        <f t="shared" si="52"/>
        <v>100000</v>
      </c>
      <c r="N143" s="19">
        <f t="shared" si="52"/>
        <v>109449.53</v>
      </c>
      <c r="O143" s="19">
        <f t="shared" si="52"/>
        <v>0</v>
      </c>
    </row>
    <row r="144" spans="1:16" s="36" customFormat="1" ht="23.25" customHeight="1" x14ac:dyDescent="0.2">
      <c r="A144" s="48"/>
      <c r="B144" s="48"/>
      <c r="C144" s="20" t="s">
        <v>2</v>
      </c>
      <c r="D144" s="19">
        <f t="shared" si="50"/>
        <v>178032.1</v>
      </c>
      <c r="E144" s="19"/>
      <c r="F144" s="19"/>
      <c r="G144" s="19"/>
      <c r="H144" s="19"/>
      <c r="I144" s="19"/>
      <c r="J144" s="19"/>
      <c r="K144" s="19"/>
      <c r="L144" s="20"/>
      <c r="M144" s="21">
        <v>85000</v>
      </c>
      <c r="N144" s="21">
        <v>93032.1</v>
      </c>
      <c r="O144" s="20"/>
    </row>
    <row r="145" spans="1:16" s="36" customFormat="1" ht="23.25" customHeight="1" x14ac:dyDescent="0.2">
      <c r="A145" s="48"/>
      <c r="B145" s="48"/>
      <c r="C145" s="20" t="s">
        <v>3</v>
      </c>
      <c r="D145" s="19">
        <f t="shared" si="50"/>
        <v>22452.99</v>
      </c>
      <c r="E145" s="19"/>
      <c r="F145" s="19"/>
      <c r="G145" s="19"/>
      <c r="H145" s="19"/>
      <c r="I145" s="19"/>
      <c r="J145" s="19"/>
      <c r="K145" s="19"/>
      <c r="L145" s="20"/>
      <c r="M145" s="21">
        <v>10720</v>
      </c>
      <c r="N145" s="21">
        <v>11732.99</v>
      </c>
      <c r="O145" s="20"/>
    </row>
    <row r="146" spans="1:16" s="36" customFormat="1" ht="27.75" customHeight="1" x14ac:dyDescent="0.2">
      <c r="A146" s="48"/>
      <c r="B146" s="48"/>
      <c r="C146" s="20" t="s">
        <v>19</v>
      </c>
      <c r="D146" s="19">
        <f t="shared" si="50"/>
        <v>48964.44</v>
      </c>
      <c r="E146" s="19"/>
      <c r="F146" s="19"/>
      <c r="G146" s="19"/>
      <c r="H146" s="19"/>
      <c r="I146" s="19"/>
      <c r="J146" s="19"/>
      <c r="K146" s="19"/>
      <c r="L146" s="21">
        <v>40000</v>
      </c>
      <c r="M146" s="21">
        <v>4280</v>
      </c>
      <c r="N146" s="21">
        <v>4684.4399999999996</v>
      </c>
      <c r="O146" s="20"/>
    </row>
    <row r="147" spans="1:16" s="36" customFormat="1" ht="23.25" customHeight="1" x14ac:dyDescent="0.2">
      <c r="A147" s="49"/>
      <c r="B147" s="49"/>
      <c r="C147" s="20" t="s">
        <v>9</v>
      </c>
      <c r="D147" s="19">
        <f t="shared" si="50"/>
        <v>0</v>
      </c>
      <c r="E147" s="19"/>
      <c r="F147" s="19"/>
      <c r="G147" s="19"/>
      <c r="H147" s="19"/>
      <c r="I147" s="19"/>
      <c r="J147" s="19"/>
      <c r="K147" s="19"/>
      <c r="L147" s="20"/>
      <c r="M147" s="20"/>
      <c r="N147" s="20"/>
      <c r="O147" s="20"/>
    </row>
    <row r="148" spans="1:16" s="2" customFormat="1" ht="21.75" customHeight="1" x14ac:dyDescent="0.2">
      <c r="A148" s="60" t="s">
        <v>110</v>
      </c>
      <c r="B148" s="60" t="s">
        <v>184</v>
      </c>
      <c r="C148" s="20" t="s">
        <v>4</v>
      </c>
      <c r="D148" s="19">
        <f t="shared" si="32"/>
        <v>1056</v>
      </c>
      <c r="E148" s="19">
        <f>E149+E150+E151+E152</f>
        <v>0</v>
      </c>
      <c r="F148" s="19">
        <f t="shared" ref="F148:O148" si="53">F149+F150+F151+F152</f>
        <v>0</v>
      </c>
      <c r="G148" s="19">
        <f t="shared" si="53"/>
        <v>0</v>
      </c>
      <c r="H148" s="19">
        <f t="shared" si="53"/>
        <v>0</v>
      </c>
      <c r="I148" s="19">
        <f t="shared" si="53"/>
        <v>0</v>
      </c>
      <c r="J148" s="19">
        <f t="shared" si="53"/>
        <v>1056</v>
      </c>
      <c r="K148" s="19">
        <f t="shared" si="53"/>
        <v>0</v>
      </c>
      <c r="L148" s="19">
        <f t="shared" si="53"/>
        <v>0</v>
      </c>
      <c r="M148" s="19">
        <f t="shared" si="53"/>
        <v>0</v>
      </c>
      <c r="N148" s="19">
        <f t="shared" si="53"/>
        <v>0</v>
      </c>
      <c r="O148" s="19">
        <f t="shared" si="53"/>
        <v>0</v>
      </c>
      <c r="P148" s="28"/>
    </row>
    <row r="149" spans="1:16" s="2" customFormat="1" ht="21.75" customHeight="1" x14ac:dyDescent="0.2">
      <c r="A149" s="61"/>
      <c r="B149" s="61"/>
      <c r="C149" s="20" t="s">
        <v>2</v>
      </c>
      <c r="D149" s="19">
        <f t="shared" si="32"/>
        <v>0</v>
      </c>
      <c r="E149" s="19"/>
      <c r="F149" s="19"/>
      <c r="G149" s="19"/>
      <c r="H149" s="19"/>
      <c r="I149" s="19"/>
      <c r="J149" s="19"/>
      <c r="K149" s="19"/>
      <c r="L149" s="20"/>
      <c r="M149" s="20"/>
      <c r="N149" s="20"/>
      <c r="O149" s="20"/>
      <c r="P149" s="28"/>
    </row>
    <row r="150" spans="1:16" s="2" customFormat="1" ht="30" customHeight="1" x14ac:dyDescent="0.2">
      <c r="A150" s="61"/>
      <c r="B150" s="61"/>
      <c r="C150" s="20" t="s">
        <v>3</v>
      </c>
      <c r="D150" s="19">
        <f t="shared" si="32"/>
        <v>0</v>
      </c>
      <c r="E150" s="19"/>
      <c r="F150" s="19"/>
      <c r="G150" s="19"/>
      <c r="H150" s="19"/>
      <c r="I150" s="19"/>
      <c r="J150" s="19"/>
      <c r="K150" s="19"/>
      <c r="L150" s="20"/>
      <c r="M150" s="20"/>
      <c r="N150" s="20"/>
      <c r="O150" s="20"/>
      <c r="P150" s="28"/>
    </row>
    <row r="151" spans="1:16" s="2" customFormat="1" ht="30" customHeight="1" x14ac:dyDescent="0.2">
      <c r="A151" s="61"/>
      <c r="B151" s="61"/>
      <c r="C151" s="20" t="s">
        <v>19</v>
      </c>
      <c r="D151" s="19">
        <f t="shared" si="32"/>
        <v>1056</v>
      </c>
      <c r="E151" s="19"/>
      <c r="F151" s="19"/>
      <c r="G151" s="19"/>
      <c r="H151" s="19"/>
      <c r="I151" s="19"/>
      <c r="J151" s="19">
        <v>1056</v>
      </c>
      <c r="K151" s="19"/>
      <c r="L151" s="20"/>
      <c r="M151" s="20"/>
      <c r="N151" s="20"/>
      <c r="O151" s="20"/>
      <c r="P151" s="28"/>
    </row>
    <row r="152" spans="1:16" s="2" customFormat="1" ht="23.25" customHeight="1" x14ac:dyDescent="0.2">
      <c r="A152" s="62"/>
      <c r="B152" s="62"/>
      <c r="C152" s="20" t="s">
        <v>9</v>
      </c>
      <c r="D152" s="19">
        <f t="shared" si="32"/>
        <v>0</v>
      </c>
      <c r="E152" s="19"/>
      <c r="F152" s="19"/>
      <c r="G152" s="19"/>
      <c r="H152" s="19"/>
      <c r="I152" s="19"/>
      <c r="J152" s="19"/>
      <c r="K152" s="19"/>
      <c r="L152" s="20"/>
      <c r="M152" s="20"/>
      <c r="N152" s="20"/>
      <c r="O152" s="20"/>
      <c r="P152" s="28"/>
    </row>
    <row r="153" spans="1:16" s="2" customFormat="1" ht="22.5" customHeight="1" x14ac:dyDescent="0.2">
      <c r="A153" s="47" t="s">
        <v>185</v>
      </c>
      <c r="B153" s="47" t="s">
        <v>68</v>
      </c>
      <c r="C153" s="20" t="s">
        <v>4</v>
      </c>
      <c r="D153" s="19">
        <f t="shared" si="32"/>
        <v>1332653.8</v>
      </c>
      <c r="E153" s="19">
        <f>E154+E155+E156+E157</f>
        <v>876827.4</v>
      </c>
      <c r="F153" s="19">
        <f t="shared" ref="F153:O153" si="54">F154+F155+F156+F157</f>
        <v>192359.1</v>
      </c>
      <c r="G153" s="19">
        <f t="shared" si="54"/>
        <v>0</v>
      </c>
      <c r="H153" s="19">
        <f t="shared" si="54"/>
        <v>93355.4</v>
      </c>
      <c r="I153" s="19">
        <f t="shared" si="54"/>
        <v>170111.9</v>
      </c>
      <c r="J153" s="19">
        <f t="shared" si="54"/>
        <v>0</v>
      </c>
      <c r="K153" s="19">
        <f t="shared" si="54"/>
        <v>0</v>
      </c>
      <c r="L153" s="19">
        <f t="shared" si="54"/>
        <v>0</v>
      </c>
      <c r="M153" s="19">
        <f t="shared" si="54"/>
        <v>0</v>
      </c>
      <c r="N153" s="19">
        <f t="shared" si="54"/>
        <v>0</v>
      </c>
      <c r="O153" s="19">
        <f t="shared" si="54"/>
        <v>0</v>
      </c>
      <c r="P153" s="28"/>
    </row>
    <row r="154" spans="1:16" s="2" customFormat="1" ht="27.75" customHeight="1" x14ac:dyDescent="0.2">
      <c r="A154" s="48"/>
      <c r="B154" s="48"/>
      <c r="C154" s="20" t="s">
        <v>2</v>
      </c>
      <c r="D154" s="19">
        <f t="shared" si="32"/>
        <v>652141.6</v>
      </c>
      <c r="E154" s="19">
        <f t="shared" ref="E154:K157" si="55">E159+E164+E169+E174+E179+E184+E189+E194+E199+E204+E209</f>
        <v>500000</v>
      </c>
      <c r="F154" s="19">
        <f t="shared" si="55"/>
        <v>152141.6</v>
      </c>
      <c r="G154" s="19">
        <f t="shared" si="55"/>
        <v>0</v>
      </c>
      <c r="H154" s="19">
        <f t="shared" si="55"/>
        <v>0</v>
      </c>
      <c r="I154" s="19">
        <f t="shared" si="55"/>
        <v>0</v>
      </c>
      <c r="J154" s="19">
        <f t="shared" si="55"/>
        <v>0</v>
      </c>
      <c r="K154" s="19">
        <f t="shared" si="55"/>
        <v>0</v>
      </c>
      <c r="L154" s="19">
        <f t="shared" ref="L154:O154" si="56">L159+L164+L169+L174+L179+L184+L189+L194+L199+L204+L209</f>
        <v>0</v>
      </c>
      <c r="M154" s="19">
        <f t="shared" si="56"/>
        <v>0</v>
      </c>
      <c r="N154" s="19">
        <f t="shared" si="56"/>
        <v>0</v>
      </c>
      <c r="O154" s="19">
        <f t="shared" si="56"/>
        <v>0</v>
      </c>
      <c r="P154" s="28"/>
    </row>
    <row r="155" spans="1:16" s="2" customFormat="1" ht="24.75" customHeight="1" x14ac:dyDescent="0.2">
      <c r="A155" s="48"/>
      <c r="B155" s="48"/>
      <c r="C155" s="20" t="s">
        <v>3</v>
      </c>
      <c r="D155" s="19">
        <f t="shared" si="32"/>
        <v>183646.3</v>
      </c>
      <c r="E155" s="19">
        <f t="shared" si="55"/>
        <v>0</v>
      </c>
      <c r="F155" s="19">
        <f t="shared" si="55"/>
        <v>0</v>
      </c>
      <c r="G155" s="19">
        <f t="shared" si="55"/>
        <v>0</v>
      </c>
      <c r="H155" s="19">
        <f t="shared" si="55"/>
        <v>64228.4</v>
      </c>
      <c r="I155" s="19">
        <f t="shared" si="55"/>
        <v>119417.9</v>
      </c>
      <c r="J155" s="19">
        <f t="shared" si="55"/>
        <v>0</v>
      </c>
      <c r="K155" s="19">
        <f t="shared" si="55"/>
        <v>0</v>
      </c>
      <c r="L155" s="19">
        <f t="shared" ref="L155:O155" si="57">L160+L165+L170+L175+L180+L185+L190+L195+L200+L205+L210</f>
        <v>0</v>
      </c>
      <c r="M155" s="19">
        <f t="shared" si="57"/>
        <v>0</v>
      </c>
      <c r="N155" s="19">
        <f t="shared" si="57"/>
        <v>0</v>
      </c>
      <c r="O155" s="19">
        <f t="shared" si="57"/>
        <v>0</v>
      </c>
      <c r="P155" s="28"/>
    </row>
    <row r="156" spans="1:16" s="2" customFormat="1" ht="48" customHeight="1" x14ac:dyDescent="0.2">
      <c r="A156" s="48"/>
      <c r="B156" s="48"/>
      <c r="C156" s="20" t="s">
        <v>19</v>
      </c>
      <c r="D156" s="19">
        <f t="shared" si="32"/>
        <v>496865.9</v>
      </c>
      <c r="E156" s="19">
        <f t="shared" si="55"/>
        <v>376827.4</v>
      </c>
      <c r="F156" s="19">
        <f t="shared" si="55"/>
        <v>40217.5</v>
      </c>
      <c r="G156" s="19">
        <f t="shared" si="55"/>
        <v>0</v>
      </c>
      <c r="H156" s="19">
        <f t="shared" si="55"/>
        <v>29127</v>
      </c>
      <c r="I156" s="19">
        <f t="shared" si="55"/>
        <v>50694</v>
      </c>
      <c r="J156" s="19">
        <f t="shared" si="55"/>
        <v>0</v>
      </c>
      <c r="K156" s="19">
        <f t="shared" si="55"/>
        <v>0</v>
      </c>
      <c r="L156" s="19">
        <f t="shared" ref="L156:O156" si="58">L161+L166+L171+L176+L181+L186+L191+L196+L201+L206+L211</f>
        <v>0</v>
      </c>
      <c r="M156" s="19">
        <f t="shared" si="58"/>
        <v>0</v>
      </c>
      <c r="N156" s="19">
        <f t="shared" si="58"/>
        <v>0</v>
      </c>
      <c r="O156" s="19">
        <f t="shared" si="58"/>
        <v>0</v>
      </c>
      <c r="P156" s="28"/>
    </row>
    <row r="157" spans="1:16" s="2" customFormat="1" ht="29.25" customHeight="1" x14ac:dyDescent="0.2">
      <c r="A157" s="49"/>
      <c r="B157" s="49"/>
      <c r="C157" s="20" t="s">
        <v>9</v>
      </c>
      <c r="D157" s="19">
        <f t="shared" si="32"/>
        <v>0</v>
      </c>
      <c r="E157" s="19">
        <f t="shared" si="55"/>
        <v>0</v>
      </c>
      <c r="F157" s="19">
        <f t="shared" si="55"/>
        <v>0</v>
      </c>
      <c r="G157" s="19">
        <f t="shared" si="55"/>
        <v>0</v>
      </c>
      <c r="H157" s="19">
        <f t="shared" si="55"/>
        <v>0</v>
      </c>
      <c r="I157" s="19">
        <f t="shared" si="55"/>
        <v>0</v>
      </c>
      <c r="J157" s="19">
        <f t="shared" si="55"/>
        <v>0</v>
      </c>
      <c r="K157" s="19">
        <f t="shared" si="55"/>
        <v>0</v>
      </c>
      <c r="L157" s="19">
        <f t="shared" ref="L157:O157" si="59">L162+L167+L172+L177+L182+L187+L192+L197+L202+L207+L212</f>
        <v>0</v>
      </c>
      <c r="M157" s="19">
        <f t="shared" si="59"/>
        <v>0</v>
      </c>
      <c r="N157" s="19">
        <f t="shared" si="59"/>
        <v>0</v>
      </c>
      <c r="O157" s="19">
        <f t="shared" si="59"/>
        <v>0</v>
      </c>
      <c r="P157" s="28"/>
    </row>
    <row r="158" spans="1:16" s="2" customFormat="1" ht="22.5" customHeight="1" x14ac:dyDescent="0.2">
      <c r="A158" s="47" t="s">
        <v>186</v>
      </c>
      <c r="B158" s="47" t="s">
        <v>52</v>
      </c>
      <c r="C158" s="20" t="s">
        <v>4</v>
      </c>
      <c r="D158" s="19">
        <f t="shared" si="32"/>
        <v>135051.99</v>
      </c>
      <c r="E158" s="19">
        <f>E159+E160+E161+E162</f>
        <v>135051.99</v>
      </c>
      <c r="F158" s="19">
        <f t="shared" ref="F158:O158" si="60">F159+F160+F161+F162</f>
        <v>0</v>
      </c>
      <c r="G158" s="19">
        <f t="shared" si="60"/>
        <v>0</v>
      </c>
      <c r="H158" s="19">
        <f t="shared" si="60"/>
        <v>0</v>
      </c>
      <c r="I158" s="19">
        <f t="shared" si="60"/>
        <v>0</v>
      </c>
      <c r="J158" s="19">
        <f t="shared" si="60"/>
        <v>0</v>
      </c>
      <c r="K158" s="19">
        <f t="shared" si="60"/>
        <v>0</v>
      </c>
      <c r="L158" s="19">
        <f t="shared" si="60"/>
        <v>0</v>
      </c>
      <c r="M158" s="19">
        <f t="shared" si="60"/>
        <v>0</v>
      </c>
      <c r="N158" s="19">
        <f t="shared" si="60"/>
        <v>0</v>
      </c>
      <c r="O158" s="19">
        <f t="shared" si="60"/>
        <v>0</v>
      </c>
      <c r="P158" s="28"/>
    </row>
    <row r="159" spans="1:16" s="2" customFormat="1" ht="27" customHeight="1" x14ac:dyDescent="0.2">
      <c r="A159" s="48"/>
      <c r="B159" s="48"/>
      <c r="C159" s="20" t="s">
        <v>2</v>
      </c>
      <c r="D159" s="19">
        <f t="shared" si="32"/>
        <v>103570.46</v>
      </c>
      <c r="E159" s="19">
        <v>103570.46</v>
      </c>
      <c r="F159" s="19"/>
      <c r="G159" s="19"/>
      <c r="H159" s="19"/>
      <c r="I159" s="19"/>
      <c r="J159" s="19"/>
      <c r="K159" s="19"/>
      <c r="L159" s="20"/>
      <c r="M159" s="20"/>
      <c r="N159" s="20"/>
      <c r="O159" s="20"/>
      <c r="P159" s="28"/>
    </row>
    <row r="160" spans="1:16" s="2" customFormat="1" ht="16.5" customHeight="1" x14ac:dyDescent="0.2">
      <c r="A160" s="48"/>
      <c r="B160" s="48"/>
      <c r="C160" s="20" t="s">
        <v>3</v>
      </c>
      <c r="D160" s="19">
        <f t="shared" si="32"/>
        <v>0</v>
      </c>
      <c r="E160" s="19"/>
      <c r="F160" s="19"/>
      <c r="G160" s="19"/>
      <c r="H160" s="19"/>
      <c r="I160" s="19"/>
      <c r="J160" s="19"/>
      <c r="K160" s="19"/>
      <c r="L160" s="20"/>
      <c r="M160" s="20"/>
      <c r="N160" s="20"/>
      <c r="O160" s="20"/>
      <c r="P160" s="28"/>
    </row>
    <row r="161" spans="1:16" s="2" customFormat="1" ht="46.5" customHeight="1" x14ac:dyDescent="0.2">
      <c r="A161" s="48"/>
      <c r="B161" s="48"/>
      <c r="C161" s="20" t="s">
        <v>19</v>
      </c>
      <c r="D161" s="19">
        <f t="shared" si="32"/>
        <v>31481.53</v>
      </c>
      <c r="E161" s="19">
        <v>31481.53</v>
      </c>
      <c r="F161" s="19"/>
      <c r="G161" s="19"/>
      <c r="H161" s="19"/>
      <c r="I161" s="19"/>
      <c r="J161" s="19"/>
      <c r="K161" s="19"/>
      <c r="L161" s="20"/>
      <c r="M161" s="20"/>
      <c r="N161" s="20"/>
      <c r="O161" s="20"/>
      <c r="P161" s="28"/>
    </row>
    <row r="162" spans="1:16" s="2" customFormat="1" ht="28.5" customHeight="1" x14ac:dyDescent="0.2">
      <c r="A162" s="49"/>
      <c r="B162" s="49"/>
      <c r="C162" s="20" t="s">
        <v>9</v>
      </c>
      <c r="D162" s="19">
        <f t="shared" si="32"/>
        <v>0</v>
      </c>
      <c r="E162" s="19"/>
      <c r="F162" s="19"/>
      <c r="G162" s="19"/>
      <c r="H162" s="19"/>
      <c r="I162" s="19"/>
      <c r="J162" s="19"/>
      <c r="K162" s="19"/>
      <c r="L162" s="20"/>
      <c r="M162" s="20"/>
      <c r="N162" s="20"/>
      <c r="O162" s="20"/>
      <c r="P162" s="28"/>
    </row>
    <row r="163" spans="1:16" s="2" customFormat="1" ht="21" customHeight="1" x14ac:dyDescent="0.2">
      <c r="A163" s="47" t="s">
        <v>187</v>
      </c>
      <c r="B163" s="47" t="s">
        <v>66</v>
      </c>
      <c r="C163" s="20" t="s">
        <v>4</v>
      </c>
      <c r="D163" s="19">
        <f t="shared" si="32"/>
        <v>155190.25</v>
      </c>
      <c r="E163" s="19">
        <f>E164+E165+E166+E167</f>
        <v>155190.25</v>
      </c>
      <c r="F163" s="19">
        <f t="shared" ref="F163:O163" si="61">F164+F165+F166+F167</f>
        <v>0</v>
      </c>
      <c r="G163" s="19">
        <f t="shared" si="61"/>
        <v>0</v>
      </c>
      <c r="H163" s="19">
        <f t="shared" si="61"/>
        <v>0</v>
      </c>
      <c r="I163" s="19">
        <f t="shared" si="61"/>
        <v>0</v>
      </c>
      <c r="J163" s="19">
        <f t="shared" si="61"/>
        <v>0</v>
      </c>
      <c r="K163" s="19">
        <f t="shared" si="61"/>
        <v>0</v>
      </c>
      <c r="L163" s="19">
        <f t="shared" si="61"/>
        <v>0</v>
      </c>
      <c r="M163" s="19">
        <f t="shared" si="61"/>
        <v>0</v>
      </c>
      <c r="N163" s="19">
        <f t="shared" si="61"/>
        <v>0</v>
      </c>
      <c r="O163" s="19">
        <f t="shared" si="61"/>
        <v>0</v>
      </c>
      <c r="P163" s="28"/>
    </row>
    <row r="164" spans="1:16" s="2" customFormat="1" ht="27" customHeight="1" x14ac:dyDescent="0.2">
      <c r="A164" s="48"/>
      <c r="B164" s="48"/>
      <c r="C164" s="20" t="s">
        <v>2</v>
      </c>
      <c r="D164" s="19">
        <f t="shared" si="32"/>
        <v>146429.54</v>
      </c>
      <c r="E164" s="19">
        <v>146429.54</v>
      </c>
      <c r="F164" s="19"/>
      <c r="G164" s="19"/>
      <c r="H164" s="19"/>
      <c r="I164" s="19"/>
      <c r="J164" s="19"/>
      <c r="K164" s="19"/>
      <c r="L164" s="20"/>
      <c r="M164" s="20"/>
      <c r="N164" s="20"/>
      <c r="O164" s="20"/>
      <c r="P164" s="28"/>
    </row>
    <row r="165" spans="1:16" s="2" customFormat="1" ht="26.25" customHeight="1" x14ac:dyDescent="0.2">
      <c r="A165" s="48"/>
      <c r="B165" s="48"/>
      <c r="C165" s="20" t="s">
        <v>3</v>
      </c>
      <c r="D165" s="19">
        <f t="shared" si="32"/>
        <v>0</v>
      </c>
      <c r="E165" s="19"/>
      <c r="F165" s="19"/>
      <c r="G165" s="19"/>
      <c r="H165" s="19"/>
      <c r="I165" s="19"/>
      <c r="J165" s="19"/>
      <c r="K165" s="19"/>
      <c r="L165" s="20"/>
      <c r="M165" s="20"/>
      <c r="N165" s="20"/>
      <c r="O165" s="20"/>
      <c r="P165" s="28"/>
    </row>
    <row r="166" spans="1:16" s="2" customFormat="1" ht="44.25" customHeight="1" x14ac:dyDescent="0.2">
      <c r="A166" s="48"/>
      <c r="B166" s="48"/>
      <c r="C166" s="20" t="s">
        <v>19</v>
      </c>
      <c r="D166" s="19">
        <f t="shared" si="32"/>
        <v>8760.7099999999991</v>
      </c>
      <c r="E166" s="19">
        <v>8760.7099999999991</v>
      </c>
      <c r="F166" s="19"/>
      <c r="G166" s="19"/>
      <c r="H166" s="19"/>
      <c r="I166" s="19"/>
      <c r="J166" s="19"/>
      <c r="K166" s="19"/>
      <c r="L166" s="20"/>
      <c r="M166" s="20"/>
      <c r="N166" s="20"/>
      <c r="O166" s="20"/>
      <c r="P166" s="28"/>
    </row>
    <row r="167" spans="1:16" s="2" customFormat="1" ht="30" customHeight="1" x14ac:dyDescent="0.2">
      <c r="A167" s="49"/>
      <c r="B167" s="49"/>
      <c r="C167" s="20" t="s">
        <v>9</v>
      </c>
      <c r="D167" s="19">
        <f t="shared" si="32"/>
        <v>0</v>
      </c>
      <c r="E167" s="19"/>
      <c r="F167" s="19"/>
      <c r="G167" s="19"/>
      <c r="H167" s="19"/>
      <c r="I167" s="19"/>
      <c r="J167" s="19"/>
      <c r="K167" s="19"/>
      <c r="L167" s="20"/>
      <c r="M167" s="20"/>
      <c r="N167" s="20"/>
      <c r="O167" s="20"/>
      <c r="P167" s="28"/>
    </row>
    <row r="168" spans="1:16" s="2" customFormat="1" ht="23.25" customHeight="1" x14ac:dyDescent="0.2">
      <c r="A168" s="47" t="s">
        <v>188</v>
      </c>
      <c r="B168" s="47" t="s">
        <v>50</v>
      </c>
      <c r="C168" s="20" t="s">
        <v>4</v>
      </c>
      <c r="D168" s="19">
        <f t="shared" si="32"/>
        <v>146429.54</v>
      </c>
      <c r="E168" s="19">
        <f>E169+E170+E171+E172</f>
        <v>146429.54</v>
      </c>
      <c r="F168" s="19">
        <f t="shared" ref="F168:O168" si="62">F169+F170+F171+F172</f>
        <v>0</v>
      </c>
      <c r="G168" s="19">
        <f t="shared" si="62"/>
        <v>0</v>
      </c>
      <c r="H168" s="19">
        <f t="shared" si="62"/>
        <v>0</v>
      </c>
      <c r="I168" s="19">
        <f t="shared" si="62"/>
        <v>0</v>
      </c>
      <c r="J168" s="19">
        <f t="shared" si="62"/>
        <v>0</v>
      </c>
      <c r="K168" s="19">
        <f t="shared" si="62"/>
        <v>0</v>
      </c>
      <c r="L168" s="19">
        <f t="shared" si="62"/>
        <v>0</v>
      </c>
      <c r="M168" s="19">
        <f t="shared" si="62"/>
        <v>0</v>
      </c>
      <c r="N168" s="19">
        <f t="shared" si="62"/>
        <v>0</v>
      </c>
      <c r="O168" s="19">
        <f t="shared" si="62"/>
        <v>0</v>
      </c>
      <c r="P168" s="28"/>
    </row>
    <row r="169" spans="1:16" s="2" customFormat="1" ht="25.5" customHeight="1" x14ac:dyDescent="0.2">
      <c r="A169" s="48"/>
      <c r="B169" s="48"/>
      <c r="C169" s="20" t="s">
        <v>2</v>
      </c>
      <c r="D169" s="19">
        <f t="shared" si="32"/>
        <v>146429.54</v>
      </c>
      <c r="E169" s="19">
        <v>146429.54</v>
      </c>
      <c r="F169" s="19"/>
      <c r="G169" s="19"/>
      <c r="H169" s="19"/>
      <c r="I169" s="19"/>
      <c r="J169" s="19"/>
      <c r="K169" s="19"/>
      <c r="L169" s="20"/>
      <c r="M169" s="20"/>
      <c r="N169" s="20"/>
      <c r="O169" s="20"/>
      <c r="P169" s="28"/>
    </row>
    <row r="170" spans="1:16" s="2" customFormat="1" ht="22.5" customHeight="1" x14ac:dyDescent="0.2">
      <c r="A170" s="48"/>
      <c r="B170" s="48"/>
      <c r="C170" s="20" t="s">
        <v>3</v>
      </c>
      <c r="D170" s="19">
        <f t="shared" si="32"/>
        <v>0</v>
      </c>
      <c r="E170" s="19"/>
      <c r="F170" s="19"/>
      <c r="G170" s="19"/>
      <c r="H170" s="19"/>
      <c r="I170" s="19"/>
      <c r="J170" s="19"/>
      <c r="K170" s="19"/>
      <c r="L170" s="20"/>
      <c r="M170" s="20"/>
      <c r="N170" s="20"/>
      <c r="O170" s="20"/>
      <c r="P170" s="28"/>
    </row>
    <row r="171" spans="1:16" s="2" customFormat="1" ht="36" customHeight="1" x14ac:dyDescent="0.2">
      <c r="A171" s="48"/>
      <c r="B171" s="48"/>
      <c r="C171" s="20" t="s">
        <v>19</v>
      </c>
      <c r="D171" s="19">
        <f t="shared" si="32"/>
        <v>0</v>
      </c>
      <c r="E171" s="19"/>
      <c r="F171" s="19"/>
      <c r="G171" s="19"/>
      <c r="H171" s="19"/>
      <c r="I171" s="19"/>
      <c r="J171" s="19"/>
      <c r="K171" s="19"/>
      <c r="L171" s="20"/>
      <c r="M171" s="20"/>
      <c r="N171" s="20"/>
      <c r="O171" s="20"/>
      <c r="P171" s="28"/>
    </row>
    <row r="172" spans="1:16" s="2" customFormat="1" ht="27.75" customHeight="1" x14ac:dyDescent="0.2">
      <c r="A172" s="49"/>
      <c r="B172" s="49"/>
      <c r="C172" s="20" t="s">
        <v>9</v>
      </c>
      <c r="D172" s="19">
        <f t="shared" si="32"/>
        <v>0</v>
      </c>
      <c r="E172" s="19"/>
      <c r="F172" s="19"/>
      <c r="G172" s="19"/>
      <c r="H172" s="19"/>
      <c r="I172" s="19"/>
      <c r="J172" s="19"/>
      <c r="K172" s="19"/>
      <c r="L172" s="20"/>
      <c r="M172" s="20"/>
      <c r="N172" s="20"/>
      <c r="O172" s="20"/>
      <c r="P172" s="28"/>
    </row>
    <row r="173" spans="1:16" s="2" customFormat="1" ht="29.25" customHeight="1" x14ac:dyDescent="0.2">
      <c r="A173" s="47" t="s">
        <v>189</v>
      </c>
      <c r="B173" s="47" t="s">
        <v>67</v>
      </c>
      <c r="C173" s="20" t="s">
        <v>4</v>
      </c>
      <c r="D173" s="19">
        <f t="shared" si="32"/>
        <v>77937.600000000006</v>
      </c>
      <c r="E173" s="19">
        <f>E174+E175+E176+E177</f>
        <v>77937.600000000006</v>
      </c>
      <c r="F173" s="19">
        <f t="shared" ref="F173:O173" si="63">F174+F175+F176+F177</f>
        <v>0</v>
      </c>
      <c r="G173" s="19">
        <f t="shared" si="63"/>
        <v>0</v>
      </c>
      <c r="H173" s="19">
        <f t="shared" si="63"/>
        <v>0</v>
      </c>
      <c r="I173" s="19">
        <f t="shared" si="63"/>
        <v>0</v>
      </c>
      <c r="J173" s="19">
        <f t="shared" si="63"/>
        <v>0</v>
      </c>
      <c r="K173" s="19">
        <f t="shared" si="63"/>
        <v>0</v>
      </c>
      <c r="L173" s="19">
        <f t="shared" si="63"/>
        <v>0</v>
      </c>
      <c r="M173" s="19">
        <f t="shared" si="63"/>
        <v>0</v>
      </c>
      <c r="N173" s="19">
        <f t="shared" si="63"/>
        <v>0</v>
      </c>
      <c r="O173" s="19">
        <f t="shared" si="63"/>
        <v>0</v>
      </c>
      <c r="P173" s="28"/>
    </row>
    <row r="174" spans="1:16" s="2" customFormat="1" ht="33" customHeight="1" x14ac:dyDescent="0.2">
      <c r="A174" s="48"/>
      <c r="B174" s="48"/>
      <c r="C174" s="20" t="s">
        <v>2</v>
      </c>
      <c r="D174" s="19">
        <f t="shared" si="32"/>
        <v>0</v>
      </c>
      <c r="E174" s="19"/>
      <c r="F174" s="19"/>
      <c r="G174" s="19"/>
      <c r="H174" s="19"/>
      <c r="I174" s="19"/>
      <c r="J174" s="19"/>
      <c r="K174" s="19"/>
      <c r="L174" s="20"/>
      <c r="M174" s="20"/>
      <c r="N174" s="20"/>
      <c r="O174" s="20"/>
      <c r="P174" s="28"/>
    </row>
    <row r="175" spans="1:16" s="2" customFormat="1" ht="33" customHeight="1" x14ac:dyDescent="0.2">
      <c r="A175" s="48"/>
      <c r="B175" s="48"/>
      <c r="C175" s="20" t="s">
        <v>3</v>
      </c>
      <c r="D175" s="19">
        <f t="shared" si="32"/>
        <v>0</v>
      </c>
      <c r="E175" s="19"/>
      <c r="F175" s="19"/>
      <c r="G175" s="19"/>
      <c r="H175" s="19"/>
      <c r="I175" s="19"/>
      <c r="J175" s="19"/>
      <c r="K175" s="19"/>
      <c r="L175" s="20"/>
      <c r="M175" s="20"/>
      <c r="N175" s="20"/>
      <c r="O175" s="20"/>
      <c r="P175" s="28"/>
    </row>
    <row r="176" spans="1:16" s="2" customFormat="1" ht="37.5" customHeight="1" x14ac:dyDescent="0.2">
      <c r="A176" s="48"/>
      <c r="B176" s="48"/>
      <c r="C176" s="20" t="s">
        <v>19</v>
      </c>
      <c r="D176" s="19">
        <f t="shared" si="32"/>
        <v>77937.600000000006</v>
      </c>
      <c r="E176" s="19">
        <v>77937.600000000006</v>
      </c>
      <c r="F176" s="19"/>
      <c r="G176" s="19"/>
      <c r="H176" s="19"/>
      <c r="I176" s="19"/>
      <c r="J176" s="19"/>
      <c r="K176" s="19"/>
      <c r="L176" s="20"/>
      <c r="M176" s="20"/>
      <c r="N176" s="20"/>
      <c r="O176" s="20"/>
      <c r="P176" s="28"/>
    </row>
    <row r="177" spans="1:16" s="2" customFormat="1" ht="28.5" customHeight="1" x14ac:dyDescent="0.2">
      <c r="A177" s="49"/>
      <c r="B177" s="49"/>
      <c r="C177" s="20" t="s">
        <v>9</v>
      </c>
      <c r="D177" s="19">
        <f t="shared" si="32"/>
        <v>0</v>
      </c>
      <c r="E177" s="19"/>
      <c r="F177" s="19"/>
      <c r="G177" s="19"/>
      <c r="H177" s="19"/>
      <c r="I177" s="19"/>
      <c r="J177" s="19"/>
      <c r="K177" s="19"/>
      <c r="L177" s="20"/>
      <c r="M177" s="20"/>
      <c r="N177" s="20"/>
      <c r="O177" s="20"/>
      <c r="P177" s="28"/>
    </row>
    <row r="178" spans="1:16" s="2" customFormat="1" ht="21" customHeight="1" x14ac:dyDescent="0.2">
      <c r="A178" s="47" t="s">
        <v>190</v>
      </c>
      <c r="B178" s="47" t="s">
        <v>54</v>
      </c>
      <c r="C178" s="20" t="s">
        <v>4</v>
      </c>
      <c r="D178" s="19">
        <f t="shared" ref="D178:D230" si="64">SUM(E178:O178)</f>
        <v>82322.69</v>
      </c>
      <c r="E178" s="19">
        <f>E179+E180+E181+E182</f>
        <v>0</v>
      </c>
      <c r="F178" s="19">
        <f t="shared" ref="F178:O178" si="65">F179+F180+F181+F182</f>
        <v>82322.69</v>
      </c>
      <c r="G178" s="19">
        <f t="shared" si="65"/>
        <v>0</v>
      </c>
      <c r="H178" s="19">
        <f t="shared" si="65"/>
        <v>0</v>
      </c>
      <c r="I178" s="19">
        <f t="shared" si="65"/>
        <v>0</v>
      </c>
      <c r="J178" s="19">
        <f t="shared" si="65"/>
        <v>0</v>
      </c>
      <c r="K178" s="19">
        <f t="shared" si="65"/>
        <v>0</v>
      </c>
      <c r="L178" s="19">
        <f t="shared" si="65"/>
        <v>0</v>
      </c>
      <c r="M178" s="19">
        <f t="shared" si="65"/>
        <v>0</v>
      </c>
      <c r="N178" s="19">
        <f t="shared" si="65"/>
        <v>0</v>
      </c>
      <c r="O178" s="19">
        <f t="shared" si="65"/>
        <v>0</v>
      </c>
      <c r="P178" s="28"/>
    </row>
    <row r="179" spans="1:16" s="2" customFormat="1" ht="24" customHeight="1" x14ac:dyDescent="0.2">
      <c r="A179" s="48"/>
      <c r="B179" s="48"/>
      <c r="C179" s="20" t="s">
        <v>2</v>
      </c>
      <c r="D179" s="19">
        <f t="shared" si="64"/>
        <v>60941.599999999999</v>
      </c>
      <c r="E179" s="19"/>
      <c r="F179" s="19">
        <v>60941.599999999999</v>
      </c>
      <c r="G179" s="19"/>
      <c r="H179" s="19"/>
      <c r="I179" s="19"/>
      <c r="J179" s="19"/>
      <c r="K179" s="19"/>
      <c r="L179" s="20"/>
      <c r="M179" s="20"/>
      <c r="N179" s="20"/>
      <c r="O179" s="20"/>
      <c r="P179" s="28"/>
    </row>
    <row r="180" spans="1:16" s="2" customFormat="1" ht="18" customHeight="1" x14ac:dyDescent="0.2">
      <c r="A180" s="48"/>
      <c r="B180" s="48"/>
      <c r="C180" s="20" t="s">
        <v>3</v>
      </c>
      <c r="D180" s="19">
        <f t="shared" si="64"/>
        <v>0</v>
      </c>
      <c r="E180" s="19"/>
      <c r="F180" s="19"/>
      <c r="G180" s="19"/>
      <c r="H180" s="19"/>
      <c r="I180" s="19"/>
      <c r="J180" s="19"/>
      <c r="K180" s="19"/>
      <c r="L180" s="20"/>
      <c r="M180" s="20"/>
      <c r="N180" s="20"/>
      <c r="O180" s="20"/>
      <c r="P180" s="28"/>
    </row>
    <row r="181" spans="1:16" s="2" customFormat="1" ht="34.5" customHeight="1" x14ac:dyDescent="0.2">
      <c r="A181" s="48"/>
      <c r="B181" s="48"/>
      <c r="C181" s="20" t="s">
        <v>19</v>
      </c>
      <c r="D181" s="19">
        <f t="shared" si="64"/>
        <v>21381.09</v>
      </c>
      <c r="E181" s="19"/>
      <c r="F181" s="19">
        <v>21381.09</v>
      </c>
      <c r="G181" s="19"/>
      <c r="H181" s="19"/>
      <c r="I181" s="19"/>
      <c r="J181" s="19"/>
      <c r="K181" s="19"/>
      <c r="L181" s="20"/>
      <c r="M181" s="20"/>
      <c r="N181" s="20"/>
      <c r="O181" s="20"/>
      <c r="P181" s="28"/>
    </row>
    <row r="182" spans="1:16" s="2" customFormat="1" ht="23.25" customHeight="1" x14ac:dyDescent="0.2">
      <c r="A182" s="49"/>
      <c r="B182" s="49"/>
      <c r="C182" s="20" t="s">
        <v>9</v>
      </c>
      <c r="D182" s="19">
        <f t="shared" si="64"/>
        <v>0</v>
      </c>
      <c r="E182" s="19"/>
      <c r="F182" s="19"/>
      <c r="G182" s="19"/>
      <c r="H182" s="19"/>
      <c r="I182" s="19"/>
      <c r="J182" s="19"/>
      <c r="K182" s="19"/>
      <c r="L182" s="20"/>
      <c r="M182" s="20"/>
      <c r="N182" s="20"/>
      <c r="O182" s="20"/>
      <c r="P182" s="28"/>
    </row>
    <row r="183" spans="1:16" s="2" customFormat="1" ht="21" customHeight="1" x14ac:dyDescent="0.2">
      <c r="A183" s="47" t="s">
        <v>191</v>
      </c>
      <c r="B183" s="47" t="s">
        <v>53</v>
      </c>
      <c r="C183" s="20" t="s">
        <v>4</v>
      </c>
      <c r="D183" s="19">
        <f t="shared" si="64"/>
        <v>94747.15</v>
      </c>
      <c r="E183" s="19">
        <f>E184+E185+E186+E187</f>
        <v>94747.15</v>
      </c>
      <c r="F183" s="19">
        <f t="shared" ref="F183:O183" si="66">F184+F185+F186+F187</f>
        <v>0</v>
      </c>
      <c r="G183" s="19">
        <f t="shared" si="66"/>
        <v>0</v>
      </c>
      <c r="H183" s="19">
        <f t="shared" si="66"/>
        <v>0</v>
      </c>
      <c r="I183" s="19">
        <f t="shared" si="66"/>
        <v>0</v>
      </c>
      <c r="J183" s="19">
        <f t="shared" si="66"/>
        <v>0</v>
      </c>
      <c r="K183" s="19">
        <f t="shared" si="66"/>
        <v>0</v>
      </c>
      <c r="L183" s="19">
        <f t="shared" si="66"/>
        <v>0</v>
      </c>
      <c r="M183" s="19">
        <f t="shared" si="66"/>
        <v>0</v>
      </c>
      <c r="N183" s="19">
        <f t="shared" si="66"/>
        <v>0</v>
      </c>
      <c r="O183" s="19">
        <f t="shared" si="66"/>
        <v>0</v>
      </c>
      <c r="P183" s="28"/>
    </row>
    <row r="184" spans="1:16" s="2" customFormat="1" ht="30" customHeight="1" x14ac:dyDescent="0.2">
      <c r="A184" s="48"/>
      <c r="B184" s="48"/>
      <c r="C184" s="20" t="s">
        <v>2</v>
      </c>
      <c r="D184" s="19">
        <f t="shared" si="64"/>
        <v>0</v>
      </c>
      <c r="E184" s="19"/>
      <c r="F184" s="19"/>
      <c r="G184" s="19"/>
      <c r="H184" s="19"/>
      <c r="I184" s="19"/>
      <c r="J184" s="19"/>
      <c r="K184" s="19"/>
      <c r="L184" s="20"/>
      <c r="M184" s="20"/>
      <c r="N184" s="20"/>
      <c r="O184" s="20"/>
      <c r="P184" s="28"/>
    </row>
    <row r="185" spans="1:16" s="2" customFormat="1" ht="21.75" customHeight="1" x14ac:dyDescent="0.2">
      <c r="A185" s="48"/>
      <c r="B185" s="48"/>
      <c r="C185" s="20" t="s">
        <v>3</v>
      </c>
      <c r="D185" s="19">
        <f t="shared" si="64"/>
        <v>0</v>
      </c>
      <c r="E185" s="19"/>
      <c r="F185" s="19"/>
      <c r="G185" s="19"/>
      <c r="H185" s="19"/>
      <c r="I185" s="19"/>
      <c r="J185" s="19"/>
      <c r="K185" s="19"/>
      <c r="L185" s="20"/>
      <c r="M185" s="20"/>
      <c r="N185" s="20"/>
      <c r="O185" s="20"/>
      <c r="P185" s="28"/>
    </row>
    <row r="186" spans="1:16" s="2" customFormat="1" ht="46.5" customHeight="1" x14ac:dyDescent="0.2">
      <c r="A186" s="48"/>
      <c r="B186" s="48"/>
      <c r="C186" s="20" t="s">
        <v>19</v>
      </c>
      <c r="D186" s="19">
        <f t="shared" si="64"/>
        <v>94747.15</v>
      </c>
      <c r="E186" s="19">
        <v>94747.15</v>
      </c>
      <c r="F186" s="19"/>
      <c r="G186" s="19"/>
      <c r="H186" s="19"/>
      <c r="I186" s="19"/>
      <c r="J186" s="19"/>
      <c r="K186" s="19"/>
      <c r="L186" s="20"/>
      <c r="M186" s="20"/>
      <c r="N186" s="20"/>
      <c r="O186" s="20"/>
      <c r="P186" s="28"/>
    </row>
    <row r="187" spans="1:16" s="2" customFormat="1" ht="30.75" customHeight="1" x14ac:dyDescent="0.2">
      <c r="A187" s="49"/>
      <c r="B187" s="49"/>
      <c r="C187" s="20" t="s">
        <v>9</v>
      </c>
      <c r="D187" s="19">
        <f t="shared" si="64"/>
        <v>0</v>
      </c>
      <c r="E187" s="19"/>
      <c r="F187" s="19"/>
      <c r="G187" s="19"/>
      <c r="H187" s="19"/>
      <c r="I187" s="19"/>
      <c r="J187" s="19"/>
      <c r="K187" s="19"/>
      <c r="L187" s="20"/>
      <c r="M187" s="20"/>
      <c r="N187" s="20"/>
      <c r="O187" s="20"/>
      <c r="P187" s="28"/>
    </row>
    <row r="188" spans="1:16" s="2" customFormat="1" ht="30.75" customHeight="1" x14ac:dyDescent="0.2">
      <c r="A188" s="47" t="s">
        <v>192</v>
      </c>
      <c r="B188" s="47" t="s">
        <v>56</v>
      </c>
      <c r="C188" s="20" t="s">
        <v>4</v>
      </c>
      <c r="D188" s="19">
        <f t="shared" si="64"/>
        <v>110036.41</v>
      </c>
      <c r="E188" s="19">
        <f>E189+E190+E191+E192</f>
        <v>0</v>
      </c>
      <c r="F188" s="19">
        <f t="shared" ref="F188:O188" si="67">F189+F190+F191+F192</f>
        <v>110036.41</v>
      </c>
      <c r="G188" s="19">
        <f t="shared" si="67"/>
        <v>0</v>
      </c>
      <c r="H188" s="19">
        <f t="shared" si="67"/>
        <v>0</v>
      </c>
      <c r="I188" s="19">
        <f t="shared" si="67"/>
        <v>0</v>
      </c>
      <c r="J188" s="19">
        <f t="shared" si="67"/>
        <v>0</v>
      </c>
      <c r="K188" s="19">
        <f t="shared" si="67"/>
        <v>0</v>
      </c>
      <c r="L188" s="19">
        <f t="shared" si="67"/>
        <v>0</v>
      </c>
      <c r="M188" s="19">
        <f t="shared" si="67"/>
        <v>0</v>
      </c>
      <c r="N188" s="19">
        <f t="shared" si="67"/>
        <v>0</v>
      </c>
      <c r="O188" s="19">
        <f t="shared" si="67"/>
        <v>0</v>
      </c>
      <c r="P188" s="28"/>
    </row>
    <row r="189" spans="1:16" s="2" customFormat="1" ht="32.25" customHeight="1" x14ac:dyDescent="0.2">
      <c r="A189" s="48"/>
      <c r="B189" s="48"/>
      <c r="C189" s="20" t="s">
        <v>2</v>
      </c>
      <c r="D189" s="19">
        <f t="shared" si="64"/>
        <v>91200</v>
      </c>
      <c r="E189" s="19"/>
      <c r="F189" s="19">
        <v>91200</v>
      </c>
      <c r="G189" s="19"/>
      <c r="H189" s="19"/>
      <c r="I189" s="19"/>
      <c r="J189" s="19"/>
      <c r="K189" s="19"/>
      <c r="L189" s="20"/>
      <c r="M189" s="20"/>
      <c r="N189" s="20"/>
      <c r="O189" s="20"/>
      <c r="P189" s="28"/>
    </row>
    <row r="190" spans="1:16" s="2" customFormat="1" ht="29.25" customHeight="1" x14ac:dyDescent="0.2">
      <c r="A190" s="48"/>
      <c r="B190" s="48"/>
      <c r="C190" s="20" t="s">
        <v>3</v>
      </c>
      <c r="D190" s="19">
        <f t="shared" si="64"/>
        <v>0</v>
      </c>
      <c r="E190" s="19"/>
      <c r="F190" s="19"/>
      <c r="G190" s="19"/>
      <c r="H190" s="19"/>
      <c r="I190" s="19"/>
      <c r="J190" s="19"/>
      <c r="K190" s="19"/>
      <c r="L190" s="20"/>
      <c r="M190" s="20"/>
      <c r="N190" s="20"/>
      <c r="O190" s="20"/>
      <c r="P190" s="28"/>
    </row>
    <row r="191" spans="1:16" s="2" customFormat="1" ht="47.25" customHeight="1" x14ac:dyDescent="0.2">
      <c r="A191" s="48"/>
      <c r="B191" s="48"/>
      <c r="C191" s="20" t="s">
        <v>19</v>
      </c>
      <c r="D191" s="19">
        <f t="shared" si="64"/>
        <v>18836.41</v>
      </c>
      <c r="E191" s="19"/>
      <c r="F191" s="19">
        <v>18836.41</v>
      </c>
      <c r="G191" s="19"/>
      <c r="H191" s="19"/>
      <c r="I191" s="19"/>
      <c r="J191" s="19"/>
      <c r="K191" s="19"/>
      <c r="L191" s="20"/>
      <c r="M191" s="20"/>
      <c r="N191" s="20"/>
      <c r="O191" s="20"/>
      <c r="P191" s="28"/>
    </row>
    <row r="192" spans="1:16" s="2" customFormat="1" ht="41.25" customHeight="1" x14ac:dyDescent="0.2">
      <c r="A192" s="49"/>
      <c r="B192" s="49"/>
      <c r="C192" s="20" t="s">
        <v>9</v>
      </c>
      <c r="D192" s="19">
        <f t="shared" si="64"/>
        <v>0</v>
      </c>
      <c r="E192" s="19"/>
      <c r="F192" s="19"/>
      <c r="G192" s="19"/>
      <c r="H192" s="19"/>
      <c r="I192" s="19"/>
      <c r="J192" s="19"/>
      <c r="K192" s="19"/>
      <c r="L192" s="20"/>
      <c r="M192" s="20"/>
      <c r="N192" s="20"/>
      <c r="O192" s="20"/>
      <c r="P192" s="28"/>
    </row>
    <row r="193" spans="1:16" s="2" customFormat="1" ht="25.5" customHeight="1" x14ac:dyDescent="0.2">
      <c r="A193" s="47" t="s">
        <v>193</v>
      </c>
      <c r="B193" s="47" t="s">
        <v>55</v>
      </c>
      <c r="C193" s="20" t="s">
        <v>4</v>
      </c>
      <c r="D193" s="19">
        <f t="shared" si="64"/>
        <v>142044.65</v>
      </c>
      <c r="E193" s="19">
        <f>E194+E195+E196+E197</f>
        <v>142044.65</v>
      </c>
      <c r="F193" s="19">
        <f t="shared" ref="F193:O193" si="68">F194+F195+F196+F197</f>
        <v>0</v>
      </c>
      <c r="G193" s="19">
        <f t="shared" si="68"/>
        <v>0</v>
      </c>
      <c r="H193" s="19">
        <f t="shared" si="68"/>
        <v>0</v>
      </c>
      <c r="I193" s="19">
        <f t="shared" si="68"/>
        <v>0</v>
      </c>
      <c r="J193" s="19">
        <f t="shared" si="68"/>
        <v>0</v>
      </c>
      <c r="K193" s="19">
        <f t="shared" si="68"/>
        <v>0</v>
      </c>
      <c r="L193" s="19">
        <f t="shared" si="68"/>
        <v>0</v>
      </c>
      <c r="M193" s="19">
        <f t="shared" si="68"/>
        <v>0</v>
      </c>
      <c r="N193" s="19">
        <f t="shared" si="68"/>
        <v>0</v>
      </c>
      <c r="O193" s="19">
        <f t="shared" si="68"/>
        <v>0</v>
      </c>
      <c r="P193" s="28"/>
    </row>
    <row r="194" spans="1:16" s="2" customFormat="1" ht="27" customHeight="1" x14ac:dyDescent="0.2">
      <c r="A194" s="48"/>
      <c r="B194" s="48"/>
      <c r="C194" s="20" t="s">
        <v>2</v>
      </c>
      <c r="D194" s="19">
        <f t="shared" si="64"/>
        <v>0</v>
      </c>
      <c r="E194" s="19"/>
      <c r="F194" s="19"/>
      <c r="G194" s="19"/>
      <c r="H194" s="19"/>
      <c r="I194" s="19"/>
      <c r="J194" s="19"/>
      <c r="K194" s="19"/>
      <c r="L194" s="20"/>
      <c r="M194" s="20"/>
      <c r="N194" s="20"/>
      <c r="O194" s="20"/>
      <c r="P194" s="28"/>
    </row>
    <row r="195" spans="1:16" s="2" customFormat="1" ht="30" customHeight="1" x14ac:dyDescent="0.2">
      <c r="A195" s="48"/>
      <c r="B195" s="48"/>
      <c r="C195" s="20" t="s">
        <v>3</v>
      </c>
      <c r="D195" s="19">
        <f t="shared" si="64"/>
        <v>0</v>
      </c>
      <c r="E195" s="19"/>
      <c r="F195" s="19"/>
      <c r="G195" s="19"/>
      <c r="H195" s="19"/>
      <c r="I195" s="19"/>
      <c r="J195" s="19"/>
      <c r="K195" s="19"/>
      <c r="L195" s="20"/>
      <c r="M195" s="20"/>
      <c r="N195" s="20"/>
      <c r="O195" s="20"/>
      <c r="P195" s="28"/>
    </row>
    <row r="196" spans="1:16" s="2" customFormat="1" ht="44.25" customHeight="1" x14ac:dyDescent="0.2">
      <c r="A196" s="48"/>
      <c r="B196" s="48"/>
      <c r="C196" s="20" t="s">
        <v>19</v>
      </c>
      <c r="D196" s="19">
        <f t="shared" si="64"/>
        <v>142044.65</v>
      </c>
      <c r="E196" s="19">
        <v>142044.65</v>
      </c>
      <c r="F196" s="19"/>
      <c r="G196" s="19"/>
      <c r="H196" s="19"/>
      <c r="I196" s="19"/>
      <c r="J196" s="19"/>
      <c r="K196" s="19"/>
      <c r="L196" s="20"/>
      <c r="M196" s="20"/>
      <c r="N196" s="20"/>
      <c r="O196" s="20"/>
      <c r="P196" s="28"/>
    </row>
    <row r="197" spans="1:16" s="2" customFormat="1" ht="36.75" customHeight="1" x14ac:dyDescent="0.2">
      <c r="A197" s="49"/>
      <c r="B197" s="49"/>
      <c r="C197" s="20" t="s">
        <v>9</v>
      </c>
      <c r="D197" s="19">
        <f t="shared" si="64"/>
        <v>0</v>
      </c>
      <c r="E197" s="19"/>
      <c r="F197" s="19"/>
      <c r="G197" s="19"/>
      <c r="H197" s="19"/>
      <c r="I197" s="19"/>
      <c r="J197" s="19"/>
      <c r="K197" s="19"/>
      <c r="L197" s="20"/>
      <c r="M197" s="20"/>
      <c r="N197" s="20"/>
      <c r="O197" s="20"/>
      <c r="P197" s="28"/>
    </row>
    <row r="198" spans="1:16" s="2" customFormat="1" ht="30" customHeight="1" x14ac:dyDescent="0.2">
      <c r="A198" s="47" t="s">
        <v>194</v>
      </c>
      <c r="B198" s="47" t="s">
        <v>162</v>
      </c>
      <c r="C198" s="20" t="s">
        <v>4</v>
      </c>
      <c r="D198" s="19">
        <f t="shared" si="64"/>
        <v>195113.2</v>
      </c>
      <c r="E198" s="19">
        <f t="shared" ref="E198:O198" si="69">E199+E200+E201+E202</f>
        <v>0</v>
      </c>
      <c r="F198" s="19">
        <f t="shared" si="69"/>
        <v>0</v>
      </c>
      <c r="G198" s="19">
        <f t="shared" si="69"/>
        <v>0</v>
      </c>
      <c r="H198" s="19">
        <f t="shared" si="69"/>
        <v>93355.4</v>
      </c>
      <c r="I198" s="19">
        <f t="shared" si="69"/>
        <v>101757.8</v>
      </c>
      <c r="J198" s="19">
        <f t="shared" si="69"/>
        <v>0</v>
      </c>
      <c r="K198" s="19">
        <f t="shared" si="69"/>
        <v>0</v>
      </c>
      <c r="L198" s="19">
        <f t="shared" si="69"/>
        <v>0</v>
      </c>
      <c r="M198" s="19">
        <f t="shared" si="69"/>
        <v>0</v>
      </c>
      <c r="N198" s="19">
        <f t="shared" si="69"/>
        <v>0</v>
      </c>
      <c r="O198" s="19">
        <f t="shared" si="69"/>
        <v>0</v>
      </c>
      <c r="P198" s="28"/>
    </row>
    <row r="199" spans="1:16" s="2" customFormat="1" ht="31.5" customHeight="1" x14ac:dyDescent="0.2">
      <c r="A199" s="48"/>
      <c r="B199" s="48"/>
      <c r="C199" s="20" t="s">
        <v>2</v>
      </c>
      <c r="D199" s="19">
        <f t="shared" si="64"/>
        <v>0</v>
      </c>
      <c r="E199" s="19"/>
      <c r="F199" s="19"/>
      <c r="G199" s="19"/>
      <c r="H199" s="19"/>
      <c r="I199" s="19"/>
      <c r="J199" s="19"/>
      <c r="K199" s="19"/>
      <c r="L199" s="20"/>
      <c r="M199" s="20"/>
      <c r="N199" s="20"/>
      <c r="O199" s="20"/>
      <c r="P199" s="28"/>
    </row>
    <row r="200" spans="1:16" s="2" customFormat="1" ht="30" customHeight="1" x14ac:dyDescent="0.2">
      <c r="A200" s="48"/>
      <c r="B200" s="48"/>
      <c r="C200" s="20" t="s">
        <v>3</v>
      </c>
      <c r="D200" s="19">
        <f t="shared" si="64"/>
        <v>135662.1</v>
      </c>
      <c r="E200" s="19"/>
      <c r="F200" s="19"/>
      <c r="G200" s="19"/>
      <c r="H200" s="19">
        <v>64228.4</v>
      </c>
      <c r="I200" s="19">
        <v>71433.7</v>
      </c>
      <c r="J200" s="19"/>
      <c r="K200" s="19"/>
      <c r="L200" s="20"/>
      <c r="M200" s="20"/>
      <c r="N200" s="20"/>
      <c r="O200" s="20"/>
      <c r="P200" s="28"/>
    </row>
    <row r="201" spans="1:16" s="2" customFormat="1" ht="44.25" customHeight="1" x14ac:dyDescent="0.2">
      <c r="A201" s="48"/>
      <c r="B201" s="48"/>
      <c r="C201" s="20" t="s">
        <v>19</v>
      </c>
      <c r="D201" s="19">
        <f t="shared" si="64"/>
        <v>59451.1</v>
      </c>
      <c r="E201" s="19"/>
      <c r="F201" s="19"/>
      <c r="G201" s="19"/>
      <c r="H201" s="19">
        <v>29127</v>
      </c>
      <c r="I201" s="19">
        <v>30324.1</v>
      </c>
      <c r="J201" s="19"/>
      <c r="K201" s="19"/>
      <c r="L201" s="20"/>
      <c r="M201" s="20"/>
      <c r="N201" s="20"/>
      <c r="O201" s="20"/>
      <c r="P201" s="28"/>
    </row>
    <row r="202" spans="1:16" s="2" customFormat="1" ht="30" customHeight="1" x14ac:dyDescent="0.2">
      <c r="A202" s="49"/>
      <c r="B202" s="49"/>
      <c r="C202" s="20" t="s">
        <v>9</v>
      </c>
      <c r="D202" s="19">
        <f t="shared" si="64"/>
        <v>0</v>
      </c>
      <c r="E202" s="19"/>
      <c r="F202" s="19"/>
      <c r="G202" s="19"/>
      <c r="H202" s="19"/>
      <c r="I202" s="19"/>
      <c r="J202" s="19"/>
      <c r="K202" s="19"/>
      <c r="L202" s="20"/>
      <c r="M202" s="20"/>
      <c r="N202" s="20"/>
      <c r="O202" s="20"/>
      <c r="P202" s="28"/>
    </row>
    <row r="203" spans="1:16" s="2" customFormat="1" ht="27.75" customHeight="1" x14ac:dyDescent="0.2">
      <c r="A203" s="47" t="s">
        <v>195</v>
      </c>
      <c r="B203" s="47" t="s">
        <v>51</v>
      </c>
      <c r="C203" s="20" t="s">
        <v>4</v>
      </c>
      <c r="D203" s="19">
        <f t="shared" si="64"/>
        <v>125426.22</v>
      </c>
      <c r="E203" s="19">
        <f t="shared" ref="E203:O203" si="70">E204+E205+E206+E207</f>
        <v>125426.22</v>
      </c>
      <c r="F203" s="19">
        <f t="shared" si="70"/>
        <v>0</v>
      </c>
      <c r="G203" s="19">
        <f t="shared" si="70"/>
        <v>0</v>
      </c>
      <c r="H203" s="19">
        <f t="shared" si="70"/>
        <v>0</v>
      </c>
      <c r="I203" s="19">
        <f t="shared" si="70"/>
        <v>0</v>
      </c>
      <c r="J203" s="19">
        <f t="shared" si="70"/>
        <v>0</v>
      </c>
      <c r="K203" s="19">
        <f t="shared" si="70"/>
        <v>0</v>
      </c>
      <c r="L203" s="19">
        <f t="shared" si="70"/>
        <v>0</v>
      </c>
      <c r="M203" s="19">
        <f t="shared" si="70"/>
        <v>0</v>
      </c>
      <c r="N203" s="19">
        <f t="shared" si="70"/>
        <v>0</v>
      </c>
      <c r="O203" s="19">
        <f t="shared" si="70"/>
        <v>0</v>
      </c>
      <c r="P203" s="28"/>
    </row>
    <row r="204" spans="1:16" s="2" customFormat="1" ht="27" customHeight="1" x14ac:dyDescent="0.2">
      <c r="A204" s="48"/>
      <c r="B204" s="48"/>
      <c r="C204" s="20" t="s">
        <v>2</v>
      </c>
      <c r="D204" s="19">
        <f t="shared" si="64"/>
        <v>103570.46</v>
      </c>
      <c r="E204" s="19">
        <v>103570.46</v>
      </c>
      <c r="F204" s="19"/>
      <c r="G204" s="19"/>
      <c r="H204" s="19"/>
      <c r="I204" s="19"/>
      <c r="J204" s="19"/>
      <c r="K204" s="19"/>
      <c r="L204" s="20"/>
      <c r="M204" s="20"/>
      <c r="N204" s="20"/>
      <c r="O204" s="20"/>
      <c r="P204" s="28"/>
    </row>
    <row r="205" spans="1:16" s="2" customFormat="1" ht="27" customHeight="1" x14ac:dyDescent="0.2">
      <c r="A205" s="48"/>
      <c r="B205" s="48"/>
      <c r="C205" s="20" t="s">
        <v>3</v>
      </c>
      <c r="D205" s="19">
        <f t="shared" si="64"/>
        <v>0</v>
      </c>
      <c r="E205" s="19"/>
      <c r="F205" s="19"/>
      <c r="G205" s="19"/>
      <c r="H205" s="19"/>
      <c r="I205" s="19"/>
      <c r="J205" s="19"/>
      <c r="K205" s="19"/>
      <c r="L205" s="20"/>
      <c r="M205" s="20"/>
      <c r="N205" s="20"/>
      <c r="O205" s="20"/>
      <c r="P205" s="28"/>
    </row>
    <row r="206" spans="1:16" s="2" customFormat="1" ht="30" customHeight="1" x14ac:dyDescent="0.2">
      <c r="A206" s="48"/>
      <c r="B206" s="48"/>
      <c r="C206" s="20" t="s">
        <v>19</v>
      </c>
      <c r="D206" s="19">
        <f t="shared" si="64"/>
        <v>21855.759999999998</v>
      </c>
      <c r="E206" s="19">
        <v>21855.759999999998</v>
      </c>
      <c r="F206" s="19"/>
      <c r="G206" s="19"/>
      <c r="H206" s="19"/>
      <c r="I206" s="19"/>
      <c r="J206" s="19"/>
      <c r="K206" s="19"/>
      <c r="L206" s="20"/>
      <c r="M206" s="20"/>
      <c r="N206" s="20"/>
      <c r="O206" s="20"/>
      <c r="P206" s="28"/>
    </row>
    <row r="207" spans="1:16" s="2" customFormat="1" ht="21" customHeight="1" x14ac:dyDescent="0.2">
      <c r="A207" s="49"/>
      <c r="B207" s="49"/>
      <c r="C207" s="20" t="s">
        <v>9</v>
      </c>
      <c r="D207" s="19">
        <f t="shared" si="64"/>
        <v>0</v>
      </c>
      <c r="E207" s="19"/>
      <c r="F207" s="19"/>
      <c r="G207" s="19"/>
      <c r="H207" s="19"/>
      <c r="I207" s="19"/>
      <c r="J207" s="19"/>
      <c r="K207" s="19"/>
      <c r="L207" s="20"/>
      <c r="M207" s="20"/>
      <c r="N207" s="20"/>
      <c r="O207" s="20"/>
      <c r="P207" s="28"/>
    </row>
    <row r="208" spans="1:16" s="2" customFormat="1" ht="30" customHeight="1" x14ac:dyDescent="0.2">
      <c r="A208" s="47" t="s">
        <v>290</v>
      </c>
      <c r="B208" s="47" t="s">
        <v>159</v>
      </c>
      <c r="C208" s="20" t="s">
        <v>4</v>
      </c>
      <c r="D208" s="19">
        <f t="shared" si="64"/>
        <v>68354.100000000006</v>
      </c>
      <c r="E208" s="19">
        <f>E209+E210+E211+E212</f>
        <v>0</v>
      </c>
      <c r="F208" s="19">
        <f>F209+F210+F211+F212</f>
        <v>0</v>
      </c>
      <c r="G208" s="19">
        <f>G209+G210+G211+G212</f>
        <v>0</v>
      </c>
      <c r="H208" s="19">
        <f>H209+H210+H211+H212</f>
        <v>0</v>
      </c>
      <c r="I208" s="19">
        <f t="shared" ref="I208:O208" si="71">I209+I210+I211</f>
        <v>68354.100000000006</v>
      </c>
      <c r="J208" s="19">
        <f t="shared" si="71"/>
        <v>0</v>
      </c>
      <c r="K208" s="19">
        <f t="shared" si="71"/>
        <v>0</v>
      </c>
      <c r="L208" s="19">
        <f t="shared" si="71"/>
        <v>0</v>
      </c>
      <c r="M208" s="19">
        <f t="shared" si="71"/>
        <v>0</v>
      </c>
      <c r="N208" s="19">
        <f t="shared" si="71"/>
        <v>0</v>
      </c>
      <c r="O208" s="19">
        <f t="shared" si="71"/>
        <v>0</v>
      </c>
      <c r="P208" s="28"/>
    </row>
    <row r="209" spans="1:16" s="2" customFormat="1" ht="30" customHeight="1" x14ac:dyDescent="0.2">
      <c r="A209" s="48"/>
      <c r="B209" s="48"/>
      <c r="C209" s="20" t="s">
        <v>2</v>
      </c>
      <c r="D209" s="19">
        <f t="shared" si="64"/>
        <v>0</v>
      </c>
      <c r="E209" s="19"/>
      <c r="F209" s="19"/>
      <c r="G209" s="19"/>
      <c r="H209" s="19"/>
      <c r="I209" s="19"/>
      <c r="J209" s="19"/>
      <c r="K209" s="19"/>
      <c r="L209" s="20"/>
      <c r="M209" s="20"/>
      <c r="N209" s="20"/>
      <c r="O209" s="20"/>
      <c r="P209" s="28"/>
    </row>
    <row r="210" spans="1:16" s="2" customFormat="1" ht="30" customHeight="1" x14ac:dyDescent="0.2">
      <c r="A210" s="48"/>
      <c r="B210" s="48"/>
      <c r="C210" s="20" t="s">
        <v>3</v>
      </c>
      <c r="D210" s="19">
        <f t="shared" si="64"/>
        <v>47984.2</v>
      </c>
      <c r="E210" s="19"/>
      <c r="F210" s="19"/>
      <c r="G210" s="19"/>
      <c r="H210" s="19"/>
      <c r="I210" s="19">
        <v>47984.2</v>
      </c>
      <c r="J210" s="19"/>
      <c r="K210" s="19"/>
      <c r="L210" s="20"/>
      <c r="M210" s="20"/>
      <c r="N210" s="20"/>
      <c r="O210" s="20"/>
      <c r="P210" s="28"/>
    </row>
    <row r="211" spans="1:16" s="2" customFormat="1" ht="30" customHeight="1" x14ac:dyDescent="0.2">
      <c r="A211" s="48"/>
      <c r="B211" s="48"/>
      <c r="C211" s="20" t="s">
        <v>19</v>
      </c>
      <c r="D211" s="19">
        <f t="shared" si="64"/>
        <v>20369.900000000001</v>
      </c>
      <c r="E211" s="19"/>
      <c r="F211" s="19"/>
      <c r="G211" s="19"/>
      <c r="H211" s="19"/>
      <c r="I211" s="19">
        <v>20369.900000000001</v>
      </c>
      <c r="J211" s="19"/>
      <c r="K211" s="19"/>
      <c r="L211" s="20"/>
      <c r="M211" s="20"/>
      <c r="N211" s="20"/>
      <c r="O211" s="20"/>
      <c r="P211" s="28"/>
    </row>
    <row r="212" spans="1:16" s="2" customFormat="1" ht="30" customHeight="1" x14ac:dyDescent="0.2">
      <c r="A212" s="49"/>
      <c r="B212" s="49"/>
      <c r="C212" s="20" t="s">
        <v>9</v>
      </c>
      <c r="D212" s="19">
        <f t="shared" si="64"/>
        <v>0</v>
      </c>
      <c r="E212" s="19"/>
      <c r="F212" s="19"/>
      <c r="G212" s="19"/>
      <c r="H212" s="19"/>
      <c r="I212" s="19"/>
      <c r="J212" s="19"/>
      <c r="K212" s="19"/>
      <c r="L212" s="20"/>
      <c r="M212" s="20"/>
      <c r="N212" s="20"/>
      <c r="O212" s="20"/>
      <c r="P212" s="28"/>
    </row>
    <row r="213" spans="1:16" s="2" customFormat="1" ht="19.5" customHeight="1" x14ac:dyDescent="0.2">
      <c r="A213" s="47" t="s">
        <v>150</v>
      </c>
      <c r="B213" s="47" t="s">
        <v>26</v>
      </c>
      <c r="C213" s="20" t="s">
        <v>4</v>
      </c>
      <c r="D213" s="19">
        <f t="shared" si="64"/>
        <v>36000</v>
      </c>
      <c r="E213" s="19">
        <f>E214+E215+E216+E217</f>
        <v>36000</v>
      </c>
      <c r="F213" s="19">
        <f t="shared" ref="F213:O213" si="72">F214+F215+F216+F217</f>
        <v>0</v>
      </c>
      <c r="G213" s="19">
        <f t="shared" si="72"/>
        <v>0</v>
      </c>
      <c r="H213" s="19">
        <f t="shared" si="72"/>
        <v>0</v>
      </c>
      <c r="I213" s="19">
        <f t="shared" si="72"/>
        <v>0</v>
      </c>
      <c r="J213" s="19">
        <f t="shared" si="72"/>
        <v>0</v>
      </c>
      <c r="K213" s="19">
        <f t="shared" si="72"/>
        <v>0</v>
      </c>
      <c r="L213" s="19">
        <f t="shared" si="72"/>
        <v>0</v>
      </c>
      <c r="M213" s="19">
        <f t="shared" si="72"/>
        <v>0</v>
      </c>
      <c r="N213" s="19">
        <f t="shared" si="72"/>
        <v>0</v>
      </c>
      <c r="O213" s="19">
        <f t="shared" si="72"/>
        <v>0</v>
      </c>
      <c r="P213" s="28"/>
    </row>
    <row r="214" spans="1:16" s="2" customFormat="1" ht="28.5" customHeight="1" x14ac:dyDescent="0.2">
      <c r="A214" s="48"/>
      <c r="B214" s="48"/>
      <c r="C214" s="20" t="s">
        <v>2</v>
      </c>
      <c r="D214" s="19">
        <f t="shared" si="64"/>
        <v>0</v>
      </c>
      <c r="E214" s="19"/>
      <c r="F214" s="19"/>
      <c r="G214" s="19"/>
      <c r="H214" s="19"/>
      <c r="I214" s="19"/>
      <c r="J214" s="19"/>
      <c r="K214" s="19"/>
      <c r="L214" s="20"/>
      <c r="M214" s="20"/>
      <c r="N214" s="20"/>
      <c r="O214" s="20"/>
      <c r="P214" s="28"/>
    </row>
    <row r="215" spans="1:16" s="2" customFormat="1" ht="25.5" customHeight="1" x14ac:dyDescent="0.2">
      <c r="A215" s="48"/>
      <c r="B215" s="48"/>
      <c r="C215" s="20" t="s">
        <v>3</v>
      </c>
      <c r="D215" s="19">
        <f t="shared" si="64"/>
        <v>0</v>
      </c>
      <c r="E215" s="19"/>
      <c r="F215" s="19"/>
      <c r="G215" s="19"/>
      <c r="H215" s="19"/>
      <c r="I215" s="19"/>
      <c r="J215" s="19"/>
      <c r="K215" s="19"/>
      <c r="L215" s="20"/>
      <c r="M215" s="20"/>
      <c r="N215" s="20"/>
      <c r="O215" s="20"/>
      <c r="P215" s="28"/>
    </row>
    <row r="216" spans="1:16" s="2" customFormat="1" ht="46.5" customHeight="1" x14ac:dyDescent="0.2">
      <c r="A216" s="48"/>
      <c r="B216" s="48"/>
      <c r="C216" s="20" t="s">
        <v>19</v>
      </c>
      <c r="D216" s="19">
        <f t="shared" si="64"/>
        <v>0</v>
      </c>
      <c r="E216" s="19"/>
      <c r="F216" s="19"/>
      <c r="G216" s="19"/>
      <c r="H216" s="19"/>
      <c r="I216" s="19"/>
      <c r="J216" s="19"/>
      <c r="K216" s="19"/>
      <c r="L216" s="20"/>
      <c r="M216" s="20"/>
      <c r="N216" s="20"/>
      <c r="O216" s="20"/>
      <c r="P216" s="28"/>
    </row>
    <row r="217" spans="1:16" s="2" customFormat="1" ht="28.5" customHeight="1" x14ac:dyDescent="0.2">
      <c r="A217" s="49"/>
      <c r="B217" s="49"/>
      <c r="C217" s="20" t="s">
        <v>9</v>
      </c>
      <c r="D217" s="19">
        <f t="shared" si="64"/>
        <v>36000</v>
      </c>
      <c r="E217" s="19">
        <v>36000</v>
      </c>
      <c r="F217" s="19"/>
      <c r="G217" s="19"/>
      <c r="H217" s="19"/>
      <c r="I217" s="19"/>
      <c r="J217" s="19"/>
      <c r="K217" s="19"/>
      <c r="L217" s="20"/>
      <c r="M217" s="20"/>
      <c r="N217" s="20"/>
      <c r="O217" s="20"/>
      <c r="P217" s="28"/>
    </row>
    <row r="218" spans="1:16" s="2" customFormat="1" ht="28.5" customHeight="1" x14ac:dyDescent="0.2">
      <c r="A218" s="47" t="s">
        <v>161</v>
      </c>
      <c r="B218" s="47" t="s">
        <v>148</v>
      </c>
      <c r="C218" s="20" t="s">
        <v>4</v>
      </c>
      <c r="D218" s="19">
        <f t="shared" si="64"/>
        <v>25190.799999999999</v>
      </c>
      <c r="E218" s="19">
        <f t="shared" ref="E218:O218" si="73">E219+E220+E221+E222</f>
        <v>0</v>
      </c>
      <c r="F218" s="19">
        <f t="shared" si="73"/>
        <v>0</v>
      </c>
      <c r="G218" s="19">
        <f t="shared" si="73"/>
        <v>0</v>
      </c>
      <c r="H218" s="19">
        <f t="shared" si="73"/>
        <v>25190.799999999999</v>
      </c>
      <c r="I218" s="19">
        <f t="shared" si="73"/>
        <v>0</v>
      </c>
      <c r="J218" s="19">
        <f t="shared" si="73"/>
        <v>0</v>
      </c>
      <c r="K218" s="19">
        <f t="shared" si="73"/>
        <v>0</v>
      </c>
      <c r="L218" s="19">
        <f t="shared" si="73"/>
        <v>0</v>
      </c>
      <c r="M218" s="19">
        <f t="shared" si="73"/>
        <v>0</v>
      </c>
      <c r="N218" s="19">
        <f t="shared" si="73"/>
        <v>0</v>
      </c>
      <c r="O218" s="19">
        <f t="shared" si="73"/>
        <v>0</v>
      </c>
      <c r="P218" s="28"/>
    </row>
    <row r="219" spans="1:16" s="2" customFormat="1" ht="28.5" customHeight="1" x14ac:dyDescent="0.2">
      <c r="A219" s="48"/>
      <c r="B219" s="48"/>
      <c r="C219" s="20" t="s">
        <v>2</v>
      </c>
      <c r="D219" s="19">
        <f t="shared" si="64"/>
        <v>0</v>
      </c>
      <c r="E219" s="19"/>
      <c r="F219" s="19"/>
      <c r="G219" s="19"/>
      <c r="H219" s="19"/>
      <c r="I219" s="19"/>
      <c r="J219" s="19"/>
      <c r="K219" s="19"/>
      <c r="L219" s="20"/>
      <c r="M219" s="20"/>
      <c r="N219" s="20"/>
      <c r="O219" s="20"/>
      <c r="P219" s="28"/>
    </row>
    <row r="220" spans="1:16" s="2" customFormat="1" ht="28.5" customHeight="1" x14ac:dyDescent="0.2">
      <c r="A220" s="48"/>
      <c r="B220" s="48"/>
      <c r="C220" s="20" t="s">
        <v>3</v>
      </c>
      <c r="D220" s="19">
        <f t="shared" si="64"/>
        <v>0</v>
      </c>
      <c r="E220" s="19"/>
      <c r="F220" s="19"/>
      <c r="G220" s="19"/>
      <c r="H220" s="19"/>
      <c r="I220" s="19"/>
      <c r="J220" s="19"/>
      <c r="K220" s="19"/>
      <c r="L220" s="20"/>
      <c r="M220" s="20"/>
      <c r="N220" s="20"/>
      <c r="O220" s="20"/>
      <c r="P220" s="28"/>
    </row>
    <row r="221" spans="1:16" s="2" customFormat="1" ht="28.5" customHeight="1" x14ac:dyDescent="0.2">
      <c r="A221" s="48"/>
      <c r="B221" s="48"/>
      <c r="C221" s="20" t="s">
        <v>19</v>
      </c>
      <c r="D221" s="19">
        <f t="shared" si="64"/>
        <v>25190.799999999999</v>
      </c>
      <c r="E221" s="19"/>
      <c r="F221" s="19"/>
      <c r="G221" s="19"/>
      <c r="H221" s="19">
        <v>25190.799999999999</v>
      </c>
      <c r="I221" s="19"/>
      <c r="J221" s="19"/>
      <c r="K221" s="19"/>
      <c r="L221" s="20"/>
      <c r="M221" s="20"/>
      <c r="N221" s="20"/>
      <c r="O221" s="20"/>
      <c r="P221" s="28"/>
    </row>
    <row r="222" spans="1:16" s="2" customFormat="1" ht="28.5" customHeight="1" x14ac:dyDescent="0.2">
      <c r="A222" s="49"/>
      <c r="B222" s="49"/>
      <c r="C222" s="20" t="s">
        <v>9</v>
      </c>
      <c r="D222" s="19">
        <f t="shared" si="64"/>
        <v>0</v>
      </c>
      <c r="E222" s="19"/>
      <c r="F222" s="19"/>
      <c r="G222" s="19"/>
      <c r="H222" s="19"/>
      <c r="I222" s="19"/>
      <c r="J222" s="19"/>
      <c r="K222" s="19"/>
      <c r="L222" s="20"/>
      <c r="M222" s="20"/>
      <c r="N222" s="20"/>
      <c r="O222" s="20"/>
      <c r="P222" s="28"/>
    </row>
    <row r="223" spans="1:16" s="2" customFormat="1" ht="24" customHeight="1" x14ac:dyDescent="0.2">
      <c r="A223" s="47" t="s">
        <v>111</v>
      </c>
      <c r="B223" s="55" t="s">
        <v>263</v>
      </c>
      <c r="C223" s="20" t="s">
        <v>4</v>
      </c>
      <c r="D223" s="19">
        <f t="shared" si="64"/>
        <v>542348.74</v>
      </c>
      <c r="E223" s="19">
        <f>E224+E225+E226+E227</f>
        <v>115951.18</v>
      </c>
      <c r="F223" s="19">
        <f t="shared" ref="F223:O223" si="74">F224+F225+F226+F227</f>
        <v>49634.18</v>
      </c>
      <c r="G223" s="19">
        <f t="shared" si="74"/>
        <v>34453.56</v>
      </c>
      <c r="H223" s="19">
        <f t="shared" si="74"/>
        <v>45901.17</v>
      </c>
      <c r="I223" s="19">
        <f t="shared" si="74"/>
        <v>47132.38</v>
      </c>
      <c r="J223" s="19">
        <f t="shared" si="74"/>
        <v>66694.27</v>
      </c>
      <c r="K223" s="19">
        <f t="shared" si="74"/>
        <v>36198</v>
      </c>
      <c r="L223" s="19">
        <f t="shared" si="74"/>
        <v>36596</v>
      </c>
      <c r="M223" s="19">
        <f t="shared" si="74"/>
        <v>36596</v>
      </c>
      <c r="N223" s="19">
        <f t="shared" si="74"/>
        <v>36596</v>
      </c>
      <c r="O223" s="19">
        <f t="shared" si="74"/>
        <v>36596</v>
      </c>
      <c r="P223" s="28"/>
    </row>
    <row r="224" spans="1:16" s="2" customFormat="1" ht="36.75" customHeight="1" x14ac:dyDescent="0.2">
      <c r="A224" s="48"/>
      <c r="B224" s="56"/>
      <c r="C224" s="20" t="s">
        <v>2</v>
      </c>
      <c r="D224" s="19">
        <f t="shared" si="64"/>
        <v>27689.24</v>
      </c>
      <c r="E224" s="19">
        <f>E229+E234</f>
        <v>18670.88</v>
      </c>
      <c r="F224" s="19">
        <f t="shared" ref="F224:I224" si="75">F229+F234</f>
        <v>4251.3500000000004</v>
      </c>
      <c r="G224" s="19">
        <f t="shared" si="75"/>
        <v>2723.32</v>
      </c>
      <c r="H224" s="19">
        <f t="shared" si="75"/>
        <v>1256.58</v>
      </c>
      <c r="I224" s="19">
        <f t="shared" si="75"/>
        <v>407.3</v>
      </c>
      <c r="J224" s="19">
        <f>J229+J234</f>
        <v>379.81</v>
      </c>
      <c r="K224" s="19">
        <f>K229+K234</f>
        <v>0</v>
      </c>
      <c r="L224" s="19">
        <f t="shared" ref="L224:O224" si="76">L229+L234</f>
        <v>0</v>
      </c>
      <c r="M224" s="19">
        <f t="shared" si="76"/>
        <v>0</v>
      </c>
      <c r="N224" s="19">
        <f t="shared" si="76"/>
        <v>0</v>
      </c>
      <c r="O224" s="19">
        <f t="shared" si="76"/>
        <v>0</v>
      </c>
      <c r="P224" s="28"/>
    </row>
    <row r="225" spans="1:16" s="2" customFormat="1" ht="30" customHeight="1" x14ac:dyDescent="0.2">
      <c r="A225" s="48"/>
      <c r="B225" s="56"/>
      <c r="C225" s="20" t="s">
        <v>3</v>
      </c>
      <c r="D225" s="19">
        <f t="shared" si="64"/>
        <v>237378.52</v>
      </c>
      <c r="E225" s="19">
        <f t="shared" ref="E225:O227" si="77">E230+E235</f>
        <v>49350.2</v>
      </c>
      <c r="F225" s="19">
        <f t="shared" si="77"/>
        <v>15969.13</v>
      </c>
      <c r="G225" s="19">
        <f t="shared" si="77"/>
        <v>5931.7</v>
      </c>
      <c r="H225" s="19">
        <f t="shared" si="77"/>
        <v>20543.73</v>
      </c>
      <c r="I225" s="19">
        <f t="shared" si="77"/>
        <v>17093.48</v>
      </c>
      <c r="J225" s="19">
        <f t="shared" si="77"/>
        <v>19888.28</v>
      </c>
      <c r="K225" s="19">
        <f t="shared" si="77"/>
        <v>21402</v>
      </c>
      <c r="L225" s="19">
        <f t="shared" si="77"/>
        <v>21800</v>
      </c>
      <c r="M225" s="19">
        <f t="shared" si="77"/>
        <v>21800</v>
      </c>
      <c r="N225" s="19">
        <f t="shared" si="77"/>
        <v>21800</v>
      </c>
      <c r="O225" s="19">
        <f t="shared" si="77"/>
        <v>21800</v>
      </c>
      <c r="P225" s="28"/>
    </row>
    <row r="226" spans="1:16" s="2" customFormat="1" ht="33.75" customHeight="1" x14ac:dyDescent="0.2">
      <c r="A226" s="48"/>
      <c r="B226" s="56"/>
      <c r="C226" s="20" t="s">
        <v>19</v>
      </c>
      <c r="D226" s="19">
        <f t="shared" si="64"/>
        <v>200521.75</v>
      </c>
      <c r="E226" s="19">
        <f t="shared" si="77"/>
        <v>43199.9</v>
      </c>
      <c r="F226" s="19">
        <f t="shared" si="77"/>
        <v>25948</v>
      </c>
      <c r="G226" s="19">
        <f t="shared" si="77"/>
        <v>21507.51</v>
      </c>
      <c r="H226" s="19">
        <f t="shared" si="77"/>
        <v>17052.599999999999</v>
      </c>
      <c r="I226" s="19">
        <f t="shared" si="77"/>
        <v>21615.15</v>
      </c>
      <c r="J226" s="19">
        <f t="shared" si="77"/>
        <v>20168.59</v>
      </c>
      <c r="K226" s="19">
        <f t="shared" si="77"/>
        <v>10206</v>
      </c>
      <c r="L226" s="19">
        <f t="shared" si="77"/>
        <v>10206</v>
      </c>
      <c r="M226" s="19">
        <f t="shared" si="77"/>
        <v>10206</v>
      </c>
      <c r="N226" s="19">
        <f t="shared" si="77"/>
        <v>10206</v>
      </c>
      <c r="O226" s="19">
        <f t="shared" si="77"/>
        <v>10206</v>
      </c>
      <c r="P226" s="28"/>
    </row>
    <row r="227" spans="1:16" s="2" customFormat="1" ht="30" customHeight="1" x14ac:dyDescent="0.2">
      <c r="A227" s="49"/>
      <c r="B227" s="57"/>
      <c r="C227" s="20" t="s">
        <v>9</v>
      </c>
      <c r="D227" s="19">
        <f t="shared" si="64"/>
        <v>76759.23</v>
      </c>
      <c r="E227" s="19">
        <f t="shared" si="77"/>
        <v>4730.2</v>
      </c>
      <c r="F227" s="19">
        <f t="shared" si="77"/>
        <v>3465.7</v>
      </c>
      <c r="G227" s="19">
        <f t="shared" si="77"/>
        <v>4291.03</v>
      </c>
      <c r="H227" s="19">
        <f t="shared" si="77"/>
        <v>7048.26</v>
      </c>
      <c r="I227" s="19">
        <f t="shared" si="77"/>
        <v>8016.45</v>
      </c>
      <c r="J227" s="19">
        <f t="shared" si="77"/>
        <v>26257.59</v>
      </c>
      <c r="K227" s="19">
        <f t="shared" si="77"/>
        <v>4590</v>
      </c>
      <c r="L227" s="19">
        <f t="shared" si="77"/>
        <v>4590</v>
      </c>
      <c r="M227" s="19">
        <f t="shared" si="77"/>
        <v>4590</v>
      </c>
      <c r="N227" s="19">
        <f t="shared" si="77"/>
        <v>4590</v>
      </c>
      <c r="O227" s="19">
        <f t="shared" si="77"/>
        <v>4590</v>
      </c>
      <c r="P227" s="28"/>
    </row>
    <row r="228" spans="1:16" s="2" customFormat="1" ht="31.5" customHeight="1" x14ac:dyDescent="0.2">
      <c r="A228" s="60" t="s">
        <v>112</v>
      </c>
      <c r="B228" s="63" t="s">
        <v>264</v>
      </c>
      <c r="C228" s="20" t="s">
        <v>4</v>
      </c>
      <c r="D228" s="19">
        <f t="shared" si="64"/>
        <v>535659.04</v>
      </c>
      <c r="E228" s="19">
        <f>E229+E230+E231+E232</f>
        <v>109261.48</v>
      </c>
      <c r="F228" s="19">
        <f t="shared" ref="F228:O228" si="78">F229+F230+F231+F232</f>
        <v>49634.18</v>
      </c>
      <c r="G228" s="19">
        <f t="shared" si="78"/>
        <v>34453.56</v>
      </c>
      <c r="H228" s="19">
        <f t="shared" si="78"/>
        <v>45901.17</v>
      </c>
      <c r="I228" s="19">
        <f t="shared" si="78"/>
        <v>47132.38</v>
      </c>
      <c r="J228" s="19">
        <f t="shared" si="78"/>
        <v>66694.27</v>
      </c>
      <c r="K228" s="19">
        <f t="shared" si="78"/>
        <v>36198</v>
      </c>
      <c r="L228" s="19">
        <f t="shared" si="78"/>
        <v>36596</v>
      </c>
      <c r="M228" s="19">
        <f t="shared" si="78"/>
        <v>36596</v>
      </c>
      <c r="N228" s="19">
        <f t="shared" si="78"/>
        <v>36596</v>
      </c>
      <c r="O228" s="19">
        <f t="shared" si="78"/>
        <v>36596</v>
      </c>
      <c r="P228" s="28"/>
    </row>
    <row r="229" spans="1:16" s="2" customFormat="1" ht="29.25" customHeight="1" x14ac:dyDescent="0.2">
      <c r="A229" s="61"/>
      <c r="B229" s="64"/>
      <c r="C229" s="20" t="s">
        <v>2</v>
      </c>
      <c r="D229" s="19">
        <f t="shared" si="64"/>
        <v>27689.24</v>
      </c>
      <c r="E229" s="19">
        <v>18670.88</v>
      </c>
      <c r="F229" s="19">
        <v>4251.3500000000004</v>
      </c>
      <c r="G229" s="19">
        <v>2723.32</v>
      </c>
      <c r="H229" s="19">
        <v>1256.58</v>
      </c>
      <c r="I229" s="19">
        <v>407.3</v>
      </c>
      <c r="J229" s="19">
        <v>379.81</v>
      </c>
      <c r="K229" s="19">
        <v>0</v>
      </c>
      <c r="L229" s="19">
        <v>0</v>
      </c>
      <c r="M229" s="19">
        <v>0</v>
      </c>
      <c r="N229" s="19">
        <v>0</v>
      </c>
      <c r="O229" s="19">
        <v>0</v>
      </c>
      <c r="P229" s="28"/>
    </row>
    <row r="230" spans="1:16" s="2" customFormat="1" ht="29.25" customHeight="1" x14ac:dyDescent="0.2">
      <c r="A230" s="61"/>
      <c r="B230" s="64"/>
      <c r="C230" s="20" t="s">
        <v>3</v>
      </c>
      <c r="D230" s="19">
        <f t="shared" si="64"/>
        <v>237378.52</v>
      </c>
      <c r="E230" s="19">
        <v>49350.2</v>
      </c>
      <c r="F230" s="19">
        <v>15969.13</v>
      </c>
      <c r="G230" s="19">
        <v>5931.7</v>
      </c>
      <c r="H230" s="19">
        <v>20543.73</v>
      </c>
      <c r="I230" s="19">
        <v>17093.48</v>
      </c>
      <c r="J230" s="19">
        <v>19888.28</v>
      </c>
      <c r="K230" s="19">
        <v>21402</v>
      </c>
      <c r="L230" s="19">
        <v>21800</v>
      </c>
      <c r="M230" s="19">
        <v>21800</v>
      </c>
      <c r="N230" s="19">
        <v>21800</v>
      </c>
      <c r="O230" s="19">
        <v>21800</v>
      </c>
      <c r="P230" s="28"/>
    </row>
    <row r="231" spans="1:16" s="2" customFormat="1" ht="46.5" customHeight="1" x14ac:dyDescent="0.2">
      <c r="A231" s="61"/>
      <c r="B231" s="64"/>
      <c r="C231" s="20" t="s">
        <v>19</v>
      </c>
      <c r="D231" s="19">
        <f t="shared" ref="D231:D294" si="79">SUM(E231:O231)</f>
        <v>193832.05</v>
      </c>
      <c r="E231" s="19">
        <v>36510.199999999997</v>
      </c>
      <c r="F231" s="19">
        <v>25948</v>
      </c>
      <c r="G231" s="19">
        <v>21507.51</v>
      </c>
      <c r="H231" s="19">
        <v>17052.599999999999</v>
      </c>
      <c r="I231" s="19">
        <v>21615.15</v>
      </c>
      <c r="J231" s="19">
        <v>20168.59</v>
      </c>
      <c r="K231" s="19">
        <v>10206</v>
      </c>
      <c r="L231" s="19">
        <v>10206</v>
      </c>
      <c r="M231" s="19">
        <v>10206</v>
      </c>
      <c r="N231" s="19">
        <v>10206</v>
      </c>
      <c r="O231" s="19">
        <v>10206</v>
      </c>
      <c r="P231" s="28"/>
    </row>
    <row r="232" spans="1:16" s="2" customFormat="1" ht="26.25" customHeight="1" x14ac:dyDescent="0.2">
      <c r="A232" s="62"/>
      <c r="B232" s="65"/>
      <c r="C232" s="20" t="s">
        <v>9</v>
      </c>
      <c r="D232" s="19">
        <f t="shared" si="79"/>
        <v>76759.23</v>
      </c>
      <c r="E232" s="19">
        <v>4730.2</v>
      </c>
      <c r="F232" s="19">
        <v>3465.7</v>
      </c>
      <c r="G232" s="19">
        <v>4291.03</v>
      </c>
      <c r="H232" s="19">
        <v>7048.26</v>
      </c>
      <c r="I232" s="19">
        <v>8016.45</v>
      </c>
      <c r="J232" s="19">
        <v>26257.59</v>
      </c>
      <c r="K232" s="19">
        <v>4590</v>
      </c>
      <c r="L232" s="19">
        <v>4590</v>
      </c>
      <c r="M232" s="19">
        <v>4590</v>
      </c>
      <c r="N232" s="19">
        <v>4590</v>
      </c>
      <c r="O232" s="19">
        <v>4590</v>
      </c>
      <c r="P232" s="28"/>
    </row>
    <row r="233" spans="1:16" s="2" customFormat="1" ht="25.5" customHeight="1" x14ac:dyDescent="0.2">
      <c r="A233" s="47" t="s">
        <v>113</v>
      </c>
      <c r="B233" s="63" t="s">
        <v>155</v>
      </c>
      <c r="C233" s="20" t="s">
        <v>4</v>
      </c>
      <c r="D233" s="19">
        <f t="shared" si="79"/>
        <v>6689.7</v>
      </c>
      <c r="E233" s="19">
        <f>E234+E235+E236+E237</f>
        <v>6689.7</v>
      </c>
      <c r="F233" s="19">
        <f t="shared" ref="F233:O233" si="80">F234+F235+F236+F237</f>
        <v>0</v>
      </c>
      <c r="G233" s="19">
        <f t="shared" si="80"/>
        <v>0</v>
      </c>
      <c r="H233" s="19">
        <f t="shared" si="80"/>
        <v>0</v>
      </c>
      <c r="I233" s="19">
        <f t="shared" si="80"/>
        <v>0</v>
      </c>
      <c r="J233" s="19">
        <f t="shared" si="80"/>
        <v>0</v>
      </c>
      <c r="K233" s="19">
        <f t="shared" si="80"/>
        <v>0</v>
      </c>
      <c r="L233" s="19">
        <f t="shared" si="80"/>
        <v>0</v>
      </c>
      <c r="M233" s="19">
        <f t="shared" si="80"/>
        <v>0</v>
      </c>
      <c r="N233" s="19">
        <f t="shared" si="80"/>
        <v>0</v>
      </c>
      <c r="O233" s="19">
        <f t="shared" si="80"/>
        <v>0</v>
      </c>
      <c r="P233" s="28"/>
    </row>
    <row r="234" spans="1:16" s="2" customFormat="1" ht="27" customHeight="1" x14ac:dyDescent="0.2">
      <c r="A234" s="48"/>
      <c r="B234" s="64"/>
      <c r="C234" s="20" t="s">
        <v>2</v>
      </c>
      <c r="D234" s="19">
        <f t="shared" si="79"/>
        <v>0</v>
      </c>
      <c r="E234" s="19">
        <f>E239</f>
        <v>0</v>
      </c>
      <c r="F234" s="19">
        <f t="shared" ref="F234:K234" si="81">F239</f>
        <v>0</v>
      </c>
      <c r="G234" s="19">
        <f t="shared" si="81"/>
        <v>0</v>
      </c>
      <c r="H234" s="19">
        <f t="shared" si="81"/>
        <v>0</v>
      </c>
      <c r="I234" s="19">
        <f t="shared" si="81"/>
        <v>0</v>
      </c>
      <c r="J234" s="19">
        <f t="shared" ref="J234" si="82">J239</f>
        <v>0</v>
      </c>
      <c r="K234" s="19">
        <f t="shared" si="81"/>
        <v>0</v>
      </c>
      <c r="L234" s="19">
        <f t="shared" ref="L234:O237" si="83">L239</f>
        <v>0</v>
      </c>
      <c r="M234" s="19">
        <f t="shared" si="83"/>
        <v>0</v>
      </c>
      <c r="N234" s="19">
        <f t="shared" si="83"/>
        <v>0</v>
      </c>
      <c r="O234" s="19">
        <f t="shared" si="83"/>
        <v>0</v>
      </c>
      <c r="P234" s="28"/>
    </row>
    <row r="235" spans="1:16" s="2" customFormat="1" ht="28.5" customHeight="1" x14ac:dyDescent="0.2">
      <c r="A235" s="48"/>
      <c r="B235" s="64"/>
      <c r="C235" s="20" t="s">
        <v>3</v>
      </c>
      <c r="D235" s="19">
        <f t="shared" si="79"/>
        <v>0</v>
      </c>
      <c r="E235" s="19">
        <f t="shared" ref="E235:K236" si="84">E240</f>
        <v>0</v>
      </c>
      <c r="F235" s="19">
        <f t="shared" si="84"/>
        <v>0</v>
      </c>
      <c r="G235" s="19">
        <f t="shared" si="84"/>
        <v>0</v>
      </c>
      <c r="H235" s="19">
        <f t="shared" si="84"/>
        <v>0</v>
      </c>
      <c r="I235" s="19">
        <f t="shared" si="84"/>
        <v>0</v>
      </c>
      <c r="J235" s="19">
        <f t="shared" ref="J235" si="85">J240</f>
        <v>0</v>
      </c>
      <c r="K235" s="19">
        <f t="shared" si="84"/>
        <v>0</v>
      </c>
      <c r="L235" s="19">
        <f t="shared" si="83"/>
        <v>0</v>
      </c>
      <c r="M235" s="19">
        <f t="shared" si="83"/>
        <v>0</v>
      </c>
      <c r="N235" s="19">
        <f t="shared" si="83"/>
        <v>0</v>
      </c>
      <c r="O235" s="19">
        <f t="shared" si="83"/>
        <v>0</v>
      </c>
      <c r="P235" s="28"/>
    </row>
    <row r="236" spans="1:16" s="2" customFormat="1" ht="48" customHeight="1" x14ac:dyDescent="0.2">
      <c r="A236" s="48"/>
      <c r="B236" s="64"/>
      <c r="C236" s="20" t="s">
        <v>19</v>
      </c>
      <c r="D236" s="19">
        <f t="shared" si="79"/>
        <v>6689.7</v>
      </c>
      <c r="E236" s="19">
        <f t="shared" si="84"/>
        <v>6689.7</v>
      </c>
      <c r="F236" s="19">
        <f t="shared" si="84"/>
        <v>0</v>
      </c>
      <c r="G236" s="19">
        <f t="shared" si="84"/>
        <v>0</v>
      </c>
      <c r="H236" s="19">
        <f t="shared" si="84"/>
        <v>0</v>
      </c>
      <c r="I236" s="19">
        <f t="shared" si="84"/>
        <v>0</v>
      </c>
      <c r="J236" s="19">
        <f t="shared" ref="J236" si="86">J241</f>
        <v>0</v>
      </c>
      <c r="K236" s="19">
        <f t="shared" si="84"/>
        <v>0</v>
      </c>
      <c r="L236" s="19">
        <f t="shared" si="83"/>
        <v>0</v>
      </c>
      <c r="M236" s="19">
        <f t="shared" si="83"/>
        <v>0</v>
      </c>
      <c r="N236" s="19">
        <f t="shared" si="83"/>
        <v>0</v>
      </c>
      <c r="O236" s="19">
        <f t="shared" si="83"/>
        <v>0</v>
      </c>
      <c r="P236" s="28"/>
    </row>
    <row r="237" spans="1:16" s="2" customFormat="1" ht="48.75" customHeight="1" x14ac:dyDescent="0.2">
      <c r="A237" s="49"/>
      <c r="B237" s="65"/>
      <c r="C237" s="20" t="s">
        <v>9</v>
      </c>
      <c r="D237" s="19">
        <f t="shared" si="79"/>
        <v>0</v>
      </c>
      <c r="E237" s="19">
        <f t="shared" ref="E237:K237" si="87">E242</f>
        <v>0</v>
      </c>
      <c r="F237" s="19">
        <f t="shared" si="87"/>
        <v>0</v>
      </c>
      <c r="G237" s="19">
        <f t="shared" si="87"/>
        <v>0</v>
      </c>
      <c r="H237" s="19">
        <f t="shared" si="87"/>
        <v>0</v>
      </c>
      <c r="I237" s="19">
        <f t="shared" si="87"/>
        <v>0</v>
      </c>
      <c r="J237" s="19">
        <f t="shared" ref="J237" si="88">J242</f>
        <v>0</v>
      </c>
      <c r="K237" s="19">
        <f t="shared" si="87"/>
        <v>0</v>
      </c>
      <c r="L237" s="19">
        <f t="shared" si="83"/>
        <v>0</v>
      </c>
      <c r="M237" s="19">
        <f t="shared" si="83"/>
        <v>0</v>
      </c>
      <c r="N237" s="19">
        <f t="shared" si="83"/>
        <v>0</v>
      </c>
      <c r="O237" s="19">
        <f t="shared" si="83"/>
        <v>0</v>
      </c>
      <c r="P237" s="28"/>
    </row>
    <row r="238" spans="1:16" s="2" customFormat="1" ht="18" customHeight="1" x14ac:dyDescent="0.2">
      <c r="A238" s="47" t="s">
        <v>114</v>
      </c>
      <c r="B238" s="55" t="s">
        <v>24</v>
      </c>
      <c r="C238" s="20" t="s">
        <v>4</v>
      </c>
      <c r="D238" s="19">
        <f t="shared" si="79"/>
        <v>331</v>
      </c>
      <c r="E238" s="19">
        <f>E243</f>
        <v>331</v>
      </c>
      <c r="F238" s="19">
        <f t="shared" ref="F238:O238" si="89">F239+F240+F241+F242</f>
        <v>0</v>
      </c>
      <c r="G238" s="19">
        <f t="shared" si="89"/>
        <v>0</v>
      </c>
      <c r="H238" s="19">
        <f t="shared" si="89"/>
        <v>0</v>
      </c>
      <c r="I238" s="19">
        <f t="shared" si="89"/>
        <v>0</v>
      </c>
      <c r="J238" s="19">
        <f t="shared" si="89"/>
        <v>0</v>
      </c>
      <c r="K238" s="19">
        <f t="shared" si="89"/>
        <v>0</v>
      </c>
      <c r="L238" s="19">
        <f t="shared" si="89"/>
        <v>0</v>
      </c>
      <c r="M238" s="19">
        <f t="shared" si="89"/>
        <v>0</v>
      </c>
      <c r="N238" s="19">
        <f t="shared" si="89"/>
        <v>0</v>
      </c>
      <c r="O238" s="19">
        <f t="shared" si="89"/>
        <v>0</v>
      </c>
      <c r="P238" s="28"/>
    </row>
    <row r="239" spans="1:16" s="2" customFormat="1" ht="28.5" customHeight="1" x14ac:dyDescent="0.2">
      <c r="A239" s="48"/>
      <c r="B239" s="56"/>
      <c r="C239" s="20" t="s">
        <v>2</v>
      </c>
      <c r="D239" s="19">
        <f t="shared" si="79"/>
        <v>0</v>
      </c>
      <c r="E239" s="19"/>
      <c r="F239" s="19"/>
      <c r="G239" s="19"/>
      <c r="H239" s="19"/>
      <c r="I239" s="19"/>
      <c r="J239" s="19"/>
      <c r="K239" s="19"/>
      <c r="L239" s="20"/>
      <c r="M239" s="20"/>
      <c r="N239" s="20"/>
      <c r="O239" s="20"/>
      <c r="P239" s="28"/>
    </row>
    <row r="240" spans="1:16" s="2" customFormat="1" ht="17.25" customHeight="1" x14ac:dyDescent="0.2">
      <c r="A240" s="48"/>
      <c r="B240" s="56"/>
      <c r="C240" s="20" t="s">
        <v>3</v>
      </c>
      <c r="D240" s="19">
        <f t="shared" si="79"/>
        <v>0</v>
      </c>
      <c r="E240" s="19"/>
      <c r="F240" s="19"/>
      <c r="G240" s="19"/>
      <c r="H240" s="19"/>
      <c r="I240" s="19"/>
      <c r="J240" s="19"/>
      <c r="K240" s="19"/>
      <c r="L240" s="20"/>
      <c r="M240" s="20"/>
      <c r="N240" s="20"/>
      <c r="O240" s="20"/>
      <c r="P240" s="28"/>
    </row>
    <row r="241" spans="1:16" s="2" customFormat="1" ht="43.5" customHeight="1" x14ac:dyDescent="0.2">
      <c r="A241" s="48"/>
      <c r="B241" s="56"/>
      <c r="C241" s="20" t="s">
        <v>19</v>
      </c>
      <c r="D241" s="19">
        <f t="shared" si="79"/>
        <v>6689.7</v>
      </c>
      <c r="E241" s="19">
        <v>6689.7</v>
      </c>
      <c r="F241" s="19"/>
      <c r="G241" s="19"/>
      <c r="H241" s="19"/>
      <c r="I241" s="19"/>
      <c r="J241" s="19"/>
      <c r="K241" s="19"/>
      <c r="L241" s="20"/>
      <c r="M241" s="20"/>
      <c r="N241" s="20"/>
      <c r="O241" s="20"/>
      <c r="P241" s="28"/>
    </row>
    <row r="242" spans="1:16" s="2" customFormat="1" ht="27.75" customHeight="1" x14ac:dyDescent="0.2">
      <c r="A242" s="49"/>
      <c r="B242" s="57"/>
      <c r="C242" s="20" t="s">
        <v>9</v>
      </c>
      <c r="D242" s="19">
        <f t="shared" si="79"/>
        <v>0</v>
      </c>
      <c r="E242" s="19"/>
      <c r="F242" s="19"/>
      <c r="G242" s="19"/>
      <c r="H242" s="19"/>
      <c r="I242" s="19"/>
      <c r="J242" s="19"/>
      <c r="K242" s="19"/>
      <c r="L242" s="20"/>
      <c r="M242" s="20"/>
      <c r="N242" s="20"/>
      <c r="O242" s="20"/>
      <c r="P242" s="28"/>
    </row>
    <row r="243" spans="1:16" s="2" customFormat="1" ht="22.5" customHeight="1" x14ac:dyDescent="0.2">
      <c r="A243" s="47" t="s">
        <v>115</v>
      </c>
      <c r="B243" s="55" t="s">
        <v>69</v>
      </c>
      <c r="C243" s="20" t="s">
        <v>4</v>
      </c>
      <c r="D243" s="19">
        <f t="shared" si="79"/>
        <v>2301</v>
      </c>
      <c r="E243" s="19">
        <f>E244+E245+E246+E247</f>
        <v>331</v>
      </c>
      <c r="F243" s="19">
        <f t="shared" ref="F243:O243" si="90">F244+F245+F246+F247</f>
        <v>156</v>
      </c>
      <c r="G243" s="19">
        <f t="shared" si="90"/>
        <v>184</v>
      </c>
      <c r="H243" s="19">
        <f t="shared" si="90"/>
        <v>230</v>
      </c>
      <c r="I243" s="19">
        <f t="shared" si="90"/>
        <v>200</v>
      </c>
      <c r="J243" s="19">
        <f t="shared" si="90"/>
        <v>200</v>
      </c>
      <c r="K243" s="19">
        <f t="shared" si="90"/>
        <v>200</v>
      </c>
      <c r="L243" s="19">
        <f t="shared" si="90"/>
        <v>200</v>
      </c>
      <c r="M243" s="19">
        <f t="shared" si="90"/>
        <v>200</v>
      </c>
      <c r="N243" s="19">
        <f t="shared" si="90"/>
        <v>200</v>
      </c>
      <c r="O243" s="19">
        <f t="shared" si="90"/>
        <v>200</v>
      </c>
      <c r="P243" s="28"/>
    </row>
    <row r="244" spans="1:16" s="2" customFormat="1" ht="27.75" customHeight="1" x14ac:dyDescent="0.2">
      <c r="A244" s="48"/>
      <c r="B244" s="56"/>
      <c r="C244" s="20" t="s">
        <v>2</v>
      </c>
      <c r="D244" s="19">
        <f t="shared" si="79"/>
        <v>0</v>
      </c>
      <c r="E244" s="19"/>
      <c r="F244" s="19"/>
      <c r="G244" s="19"/>
      <c r="H244" s="19"/>
      <c r="I244" s="19"/>
      <c r="J244" s="19"/>
      <c r="K244" s="19"/>
      <c r="L244" s="20"/>
      <c r="M244" s="20"/>
      <c r="N244" s="20"/>
      <c r="O244" s="20"/>
      <c r="P244" s="28"/>
    </row>
    <row r="245" spans="1:16" s="2" customFormat="1" ht="25.5" customHeight="1" x14ac:dyDescent="0.2">
      <c r="A245" s="48"/>
      <c r="B245" s="56"/>
      <c r="C245" s="20" t="s">
        <v>3</v>
      </c>
      <c r="D245" s="19">
        <f t="shared" si="79"/>
        <v>0</v>
      </c>
      <c r="E245" s="19"/>
      <c r="F245" s="19"/>
      <c r="G245" s="19"/>
      <c r="H245" s="19"/>
      <c r="I245" s="19"/>
      <c r="J245" s="19"/>
      <c r="K245" s="19"/>
      <c r="L245" s="20"/>
      <c r="M245" s="20"/>
      <c r="N245" s="20"/>
      <c r="O245" s="20"/>
      <c r="P245" s="28"/>
    </row>
    <row r="246" spans="1:16" s="2" customFormat="1" ht="34.5" customHeight="1" x14ac:dyDescent="0.2">
      <c r="A246" s="48"/>
      <c r="B246" s="56"/>
      <c r="C246" s="20" t="s">
        <v>19</v>
      </c>
      <c r="D246" s="19">
        <f t="shared" si="79"/>
        <v>2301</v>
      </c>
      <c r="E246" s="19">
        <f>E251</f>
        <v>331</v>
      </c>
      <c r="F246" s="19">
        <f t="shared" ref="F246:O246" si="91">F251</f>
        <v>156</v>
      </c>
      <c r="G246" s="19">
        <f t="shared" si="91"/>
        <v>184</v>
      </c>
      <c r="H246" s="19">
        <f t="shared" si="91"/>
        <v>230</v>
      </c>
      <c r="I246" s="19">
        <f t="shared" si="91"/>
        <v>200</v>
      </c>
      <c r="J246" s="19">
        <f t="shared" si="91"/>
        <v>200</v>
      </c>
      <c r="K246" s="19">
        <f t="shared" si="91"/>
        <v>200</v>
      </c>
      <c r="L246" s="19">
        <f t="shared" si="91"/>
        <v>200</v>
      </c>
      <c r="M246" s="19">
        <f t="shared" si="91"/>
        <v>200</v>
      </c>
      <c r="N246" s="19">
        <f t="shared" si="91"/>
        <v>200</v>
      </c>
      <c r="O246" s="19">
        <f t="shared" si="91"/>
        <v>200</v>
      </c>
      <c r="P246" s="28"/>
    </row>
    <row r="247" spans="1:16" s="2" customFormat="1" ht="29.25" customHeight="1" x14ac:dyDescent="0.2">
      <c r="A247" s="49"/>
      <c r="B247" s="57"/>
      <c r="C247" s="20" t="s">
        <v>9</v>
      </c>
      <c r="D247" s="19">
        <f t="shared" si="79"/>
        <v>0</v>
      </c>
      <c r="E247" s="19"/>
      <c r="F247" s="19"/>
      <c r="G247" s="19"/>
      <c r="H247" s="19"/>
      <c r="I247" s="19"/>
      <c r="J247" s="19"/>
      <c r="K247" s="19"/>
      <c r="L247" s="20"/>
      <c r="M247" s="20"/>
      <c r="N247" s="20"/>
      <c r="O247" s="20"/>
      <c r="P247" s="28"/>
    </row>
    <row r="248" spans="1:16" s="2" customFormat="1" ht="24" customHeight="1" x14ac:dyDescent="0.2">
      <c r="A248" s="47" t="s">
        <v>116</v>
      </c>
      <c r="B248" s="55" t="s">
        <v>73</v>
      </c>
      <c r="C248" s="20" t="s">
        <v>4</v>
      </c>
      <c r="D248" s="19">
        <f t="shared" si="79"/>
        <v>2301</v>
      </c>
      <c r="E248" s="19">
        <f>E249+E250+E251+E252</f>
        <v>331</v>
      </c>
      <c r="F248" s="19">
        <f t="shared" ref="F248:O248" si="92">F249+F250+F251+F252</f>
        <v>156</v>
      </c>
      <c r="G248" s="19">
        <f t="shared" si="92"/>
        <v>184</v>
      </c>
      <c r="H248" s="19">
        <f t="shared" si="92"/>
        <v>230</v>
      </c>
      <c r="I248" s="19">
        <f t="shared" si="92"/>
        <v>200</v>
      </c>
      <c r="J248" s="19">
        <f t="shared" si="92"/>
        <v>200</v>
      </c>
      <c r="K248" s="19">
        <f t="shared" si="92"/>
        <v>200</v>
      </c>
      <c r="L248" s="19">
        <f t="shared" si="92"/>
        <v>200</v>
      </c>
      <c r="M248" s="19">
        <f t="shared" si="92"/>
        <v>200</v>
      </c>
      <c r="N248" s="19">
        <f t="shared" si="92"/>
        <v>200</v>
      </c>
      <c r="O248" s="19">
        <f t="shared" si="92"/>
        <v>200</v>
      </c>
      <c r="P248" s="28"/>
    </row>
    <row r="249" spans="1:16" s="2" customFormat="1" ht="21.75" customHeight="1" x14ac:dyDescent="0.2">
      <c r="A249" s="48"/>
      <c r="B249" s="56"/>
      <c r="C249" s="20" t="s">
        <v>2</v>
      </c>
      <c r="D249" s="19">
        <f t="shared" si="79"/>
        <v>0</v>
      </c>
      <c r="E249" s="19"/>
      <c r="F249" s="19"/>
      <c r="G249" s="19"/>
      <c r="H249" s="19"/>
      <c r="I249" s="19"/>
      <c r="J249" s="19"/>
      <c r="K249" s="19"/>
      <c r="L249" s="20"/>
      <c r="M249" s="20"/>
      <c r="N249" s="20"/>
      <c r="O249" s="20"/>
      <c r="P249" s="28"/>
    </row>
    <row r="250" spans="1:16" s="2" customFormat="1" ht="21.75" customHeight="1" x14ac:dyDescent="0.2">
      <c r="A250" s="48"/>
      <c r="B250" s="56"/>
      <c r="C250" s="20" t="s">
        <v>3</v>
      </c>
      <c r="D250" s="19">
        <f t="shared" si="79"/>
        <v>0</v>
      </c>
      <c r="E250" s="19"/>
      <c r="F250" s="19"/>
      <c r="G250" s="19"/>
      <c r="H250" s="19"/>
      <c r="I250" s="19"/>
      <c r="J250" s="19"/>
      <c r="K250" s="19"/>
      <c r="L250" s="20"/>
      <c r="M250" s="20"/>
      <c r="N250" s="20"/>
      <c r="O250" s="20"/>
      <c r="P250" s="28"/>
    </row>
    <row r="251" spans="1:16" s="2" customFormat="1" ht="36.75" customHeight="1" x14ac:dyDescent="0.2">
      <c r="A251" s="48"/>
      <c r="B251" s="56"/>
      <c r="C251" s="20" t="s">
        <v>19</v>
      </c>
      <c r="D251" s="19">
        <f t="shared" si="79"/>
        <v>2301</v>
      </c>
      <c r="E251" s="19">
        <v>331</v>
      </c>
      <c r="F251" s="19">
        <v>156</v>
      </c>
      <c r="G251" s="19">
        <v>184</v>
      </c>
      <c r="H251" s="19">
        <v>230</v>
      </c>
      <c r="I251" s="19">
        <v>200</v>
      </c>
      <c r="J251" s="19">
        <v>200</v>
      </c>
      <c r="K251" s="19">
        <v>200</v>
      </c>
      <c r="L251" s="19">
        <v>200</v>
      </c>
      <c r="M251" s="19">
        <v>200</v>
      </c>
      <c r="N251" s="19">
        <v>200</v>
      </c>
      <c r="O251" s="19">
        <v>200</v>
      </c>
      <c r="P251" s="28"/>
    </row>
    <row r="252" spans="1:16" s="2" customFormat="1" ht="21" customHeight="1" x14ac:dyDescent="0.2">
      <c r="A252" s="49"/>
      <c r="B252" s="57"/>
      <c r="C252" s="20" t="s">
        <v>9</v>
      </c>
      <c r="D252" s="19">
        <f t="shared" si="79"/>
        <v>0</v>
      </c>
      <c r="E252" s="19"/>
      <c r="F252" s="22"/>
      <c r="G252" s="22"/>
      <c r="H252" s="22"/>
      <c r="I252" s="22"/>
      <c r="J252" s="22"/>
      <c r="K252" s="22"/>
      <c r="L252" s="20"/>
      <c r="M252" s="20"/>
      <c r="N252" s="20"/>
      <c r="O252" s="20"/>
      <c r="P252" s="28"/>
    </row>
    <row r="253" spans="1:16" s="2" customFormat="1" ht="26.25" customHeight="1" x14ac:dyDescent="0.2">
      <c r="A253" s="47" t="s">
        <v>117</v>
      </c>
      <c r="B253" s="55" t="s">
        <v>27</v>
      </c>
      <c r="C253" s="20" t="s">
        <v>4</v>
      </c>
      <c r="D253" s="19">
        <f t="shared" si="79"/>
        <v>51643124.280000001</v>
      </c>
      <c r="E253" s="19">
        <f>E254+E255+E256+E257</f>
        <v>3126482.86</v>
      </c>
      <c r="F253" s="19">
        <f t="shared" ref="F253:O253" si="93">F254+F255+F256+F257</f>
        <v>3596387.12</v>
      </c>
      <c r="G253" s="19">
        <f t="shared" si="93"/>
        <v>3838842.69</v>
      </c>
      <c r="H253" s="19">
        <f t="shared" si="93"/>
        <v>4003415.24</v>
      </c>
      <c r="I253" s="19">
        <f t="shared" si="93"/>
        <v>4189851.91</v>
      </c>
      <c r="J253" s="19">
        <f t="shared" si="93"/>
        <v>4652835.5599999996</v>
      </c>
      <c r="K253" s="19">
        <f t="shared" si="93"/>
        <v>4989965.7</v>
      </c>
      <c r="L253" s="19">
        <f t="shared" si="93"/>
        <v>5553739.2999999998</v>
      </c>
      <c r="M253" s="19">
        <f t="shared" si="93"/>
        <v>5820921.0999999996</v>
      </c>
      <c r="N253" s="19">
        <f t="shared" si="93"/>
        <v>5903588.4000000004</v>
      </c>
      <c r="O253" s="19">
        <f t="shared" si="93"/>
        <v>5967094.4000000004</v>
      </c>
      <c r="P253" s="28"/>
    </row>
    <row r="254" spans="1:16" s="2" customFormat="1" ht="27" customHeight="1" x14ac:dyDescent="0.2">
      <c r="A254" s="48"/>
      <c r="B254" s="56"/>
      <c r="C254" s="20" t="s">
        <v>2</v>
      </c>
      <c r="D254" s="19">
        <f t="shared" si="79"/>
        <v>2822.01</v>
      </c>
      <c r="E254" s="19">
        <f>E259</f>
        <v>2552.56</v>
      </c>
      <c r="F254" s="19">
        <f t="shared" ref="F254:H257" si="94">F259</f>
        <v>269.45</v>
      </c>
      <c r="G254" s="19">
        <f t="shared" si="94"/>
        <v>0</v>
      </c>
      <c r="H254" s="19">
        <f t="shared" si="94"/>
        <v>0</v>
      </c>
      <c r="I254" s="19">
        <f t="shared" ref="I254" si="95">I259+I264</f>
        <v>0</v>
      </c>
      <c r="J254" s="19">
        <f>J259+J264</f>
        <v>0</v>
      </c>
      <c r="K254" s="19">
        <f>K259+K264</f>
        <v>0</v>
      </c>
      <c r="L254" s="19">
        <f t="shared" ref="L254:O254" si="96">L259+L264</f>
        <v>0</v>
      </c>
      <c r="M254" s="19">
        <f t="shared" si="96"/>
        <v>0</v>
      </c>
      <c r="N254" s="19">
        <f t="shared" si="96"/>
        <v>0</v>
      </c>
      <c r="O254" s="19">
        <f t="shared" si="96"/>
        <v>0</v>
      </c>
      <c r="P254" s="28"/>
    </row>
    <row r="255" spans="1:16" s="2" customFormat="1" ht="26.25" customHeight="1" x14ac:dyDescent="0.2">
      <c r="A255" s="48"/>
      <c r="B255" s="56"/>
      <c r="C255" s="20" t="s">
        <v>3</v>
      </c>
      <c r="D255" s="19">
        <f t="shared" si="79"/>
        <v>27642329.109999999</v>
      </c>
      <c r="E255" s="19">
        <f>E260+E265</f>
        <v>1765762.6</v>
      </c>
      <c r="F255" s="19">
        <f>F260+F265</f>
        <v>1982671.37</v>
      </c>
      <c r="G255" s="19">
        <f>G260+G265</f>
        <v>1951841.5</v>
      </c>
      <c r="H255" s="19">
        <f>H260+H265</f>
        <v>1971641.6</v>
      </c>
      <c r="I255" s="19">
        <f t="shared" ref="I255:K257" si="97">I260+I265</f>
        <v>2158715.2000000002</v>
      </c>
      <c r="J255" s="19">
        <f t="shared" si="97"/>
        <v>2397251.94</v>
      </c>
      <c r="K255" s="19">
        <f t="shared" si="97"/>
        <v>2507328.2999999998</v>
      </c>
      <c r="L255" s="19">
        <f t="shared" ref="L255:O255" si="98">L260+L265</f>
        <v>3021211.9</v>
      </c>
      <c r="M255" s="19">
        <f t="shared" si="98"/>
        <v>3233527.7</v>
      </c>
      <c r="N255" s="19">
        <f t="shared" si="98"/>
        <v>3301630</v>
      </c>
      <c r="O255" s="19">
        <f t="shared" si="98"/>
        <v>3350747</v>
      </c>
      <c r="P255" s="28"/>
    </row>
    <row r="256" spans="1:16" s="2" customFormat="1" ht="36.75" customHeight="1" x14ac:dyDescent="0.2">
      <c r="A256" s="48"/>
      <c r="B256" s="56"/>
      <c r="C256" s="20" t="s">
        <v>19</v>
      </c>
      <c r="D256" s="19">
        <f t="shared" si="79"/>
        <v>16132783.17</v>
      </c>
      <c r="E256" s="19">
        <f>E261</f>
        <v>943371.1</v>
      </c>
      <c r="F256" s="19">
        <f>F261</f>
        <v>1082697.1000000001</v>
      </c>
      <c r="G256" s="19">
        <f t="shared" si="94"/>
        <v>1231004.29</v>
      </c>
      <c r="H256" s="19">
        <f t="shared" si="94"/>
        <v>1276265.7</v>
      </c>
      <c r="I256" s="19">
        <f t="shared" si="97"/>
        <v>1410252.1</v>
      </c>
      <c r="J256" s="19">
        <f t="shared" si="97"/>
        <v>1522430.88</v>
      </c>
      <c r="K256" s="19">
        <f t="shared" si="97"/>
        <v>1651817</v>
      </c>
      <c r="L256" s="19">
        <f t="shared" ref="L256:O256" si="99">L261+L266</f>
        <v>1701707</v>
      </c>
      <c r="M256" s="19">
        <f t="shared" si="99"/>
        <v>1756573</v>
      </c>
      <c r="N256" s="19">
        <f t="shared" si="99"/>
        <v>1771138</v>
      </c>
      <c r="O256" s="19">
        <f t="shared" si="99"/>
        <v>1785527</v>
      </c>
      <c r="P256" s="28"/>
    </row>
    <row r="257" spans="1:16" s="2" customFormat="1" ht="27" customHeight="1" x14ac:dyDescent="0.2">
      <c r="A257" s="49"/>
      <c r="B257" s="57"/>
      <c r="C257" s="20" t="s">
        <v>9</v>
      </c>
      <c r="D257" s="19">
        <f t="shared" si="79"/>
        <v>7865189.9900000002</v>
      </c>
      <c r="E257" s="19">
        <f>E262</f>
        <v>414796.6</v>
      </c>
      <c r="F257" s="19">
        <f t="shared" si="94"/>
        <v>530749.19999999995</v>
      </c>
      <c r="G257" s="19">
        <f t="shared" si="94"/>
        <v>655996.9</v>
      </c>
      <c r="H257" s="19">
        <f t="shared" si="94"/>
        <v>755507.94</v>
      </c>
      <c r="I257" s="19">
        <f t="shared" si="97"/>
        <v>620884.61</v>
      </c>
      <c r="J257" s="19">
        <f t="shared" si="97"/>
        <v>733152.74</v>
      </c>
      <c r="K257" s="19">
        <f t="shared" si="97"/>
        <v>830820.4</v>
      </c>
      <c r="L257" s="19">
        <f t="shared" ref="L257:O257" si="100">L262+L267</f>
        <v>830820.4</v>
      </c>
      <c r="M257" s="19">
        <f t="shared" si="100"/>
        <v>830820.4</v>
      </c>
      <c r="N257" s="19">
        <f t="shared" si="100"/>
        <v>830820.4</v>
      </c>
      <c r="O257" s="19">
        <f t="shared" si="100"/>
        <v>830820.4</v>
      </c>
      <c r="P257" s="28"/>
    </row>
    <row r="258" spans="1:16" s="2" customFormat="1" ht="17.25" customHeight="1" x14ac:dyDescent="0.2">
      <c r="A258" s="47" t="s">
        <v>118</v>
      </c>
      <c r="B258" s="55" t="s">
        <v>28</v>
      </c>
      <c r="C258" s="20" t="s">
        <v>4</v>
      </c>
      <c r="D258" s="19">
        <f t="shared" si="79"/>
        <v>51331556.979999997</v>
      </c>
      <c r="E258" s="19">
        <f>E259+E260+E261+E262</f>
        <v>3027907.76</v>
      </c>
      <c r="F258" s="19">
        <f t="shared" ref="F258:O258" si="101">F259+F260+F261+F262</f>
        <v>3463190.32</v>
      </c>
      <c r="G258" s="19">
        <f t="shared" si="101"/>
        <v>3797631.49</v>
      </c>
      <c r="H258" s="19">
        <f t="shared" si="101"/>
        <v>3998155.44</v>
      </c>
      <c r="I258" s="19">
        <f t="shared" si="101"/>
        <v>4185139.51</v>
      </c>
      <c r="J258" s="19">
        <f t="shared" si="101"/>
        <v>4648538.5599999996</v>
      </c>
      <c r="K258" s="19">
        <f t="shared" si="101"/>
        <v>4983968.7</v>
      </c>
      <c r="L258" s="19">
        <f t="shared" si="101"/>
        <v>5547742.2999999998</v>
      </c>
      <c r="M258" s="19">
        <f t="shared" si="101"/>
        <v>5816814.0999999996</v>
      </c>
      <c r="N258" s="19">
        <f t="shared" si="101"/>
        <v>5899481.4000000004</v>
      </c>
      <c r="O258" s="19">
        <f t="shared" si="101"/>
        <v>5962987.4000000004</v>
      </c>
      <c r="P258" s="28"/>
    </row>
    <row r="259" spans="1:16" s="2" customFormat="1" ht="41.25" customHeight="1" x14ac:dyDescent="0.2">
      <c r="A259" s="48"/>
      <c r="B259" s="56"/>
      <c r="C259" s="20" t="s">
        <v>2</v>
      </c>
      <c r="D259" s="19">
        <f t="shared" si="79"/>
        <v>2822.01</v>
      </c>
      <c r="E259" s="19">
        <v>2552.56</v>
      </c>
      <c r="F259" s="20">
        <v>269.45</v>
      </c>
      <c r="G259" s="19"/>
      <c r="H259" s="19"/>
      <c r="I259" s="19"/>
      <c r="J259" s="19"/>
      <c r="K259" s="19"/>
      <c r="L259" s="20"/>
      <c r="M259" s="20"/>
      <c r="N259" s="20"/>
      <c r="O259" s="20"/>
      <c r="P259" s="28"/>
    </row>
    <row r="260" spans="1:16" s="2" customFormat="1" ht="54" customHeight="1" x14ac:dyDescent="0.2">
      <c r="A260" s="48"/>
      <c r="B260" s="56"/>
      <c r="C260" s="20" t="s">
        <v>3</v>
      </c>
      <c r="D260" s="19">
        <f t="shared" si="79"/>
        <v>27330761.809999999</v>
      </c>
      <c r="E260" s="19">
        <v>1667187.5</v>
      </c>
      <c r="F260" s="20">
        <v>1849474.57</v>
      </c>
      <c r="G260" s="19">
        <v>1910630.3</v>
      </c>
      <c r="H260" s="19">
        <v>1966381.8</v>
      </c>
      <c r="I260" s="19">
        <v>2154002.7999999998</v>
      </c>
      <c r="J260" s="19">
        <v>2392954.94</v>
      </c>
      <c r="K260" s="19">
        <v>2501331.2999999998</v>
      </c>
      <c r="L260" s="20">
        <v>3015214.9</v>
      </c>
      <c r="M260" s="21">
        <v>3229420.7</v>
      </c>
      <c r="N260" s="21">
        <v>3297523</v>
      </c>
      <c r="O260" s="21">
        <v>3346640</v>
      </c>
      <c r="P260" s="28"/>
    </row>
    <row r="261" spans="1:16" s="2" customFormat="1" ht="39" customHeight="1" x14ac:dyDescent="0.2">
      <c r="A261" s="48"/>
      <c r="B261" s="56"/>
      <c r="C261" s="20" t="s">
        <v>19</v>
      </c>
      <c r="D261" s="19">
        <f t="shared" si="79"/>
        <v>16132783.17</v>
      </c>
      <c r="E261" s="19">
        <v>943371.1</v>
      </c>
      <c r="F261" s="20">
        <v>1082697.1000000001</v>
      </c>
      <c r="G261" s="19">
        <v>1231004.29</v>
      </c>
      <c r="H261" s="19">
        <v>1276265.7</v>
      </c>
      <c r="I261" s="19">
        <v>1410252.1</v>
      </c>
      <c r="J261" s="19">
        <v>1522430.88</v>
      </c>
      <c r="K261" s="19">
        <v>1651817</v>
      </c>
      <c r="L261" s="21">
        <v>1701707</v>
      </c>
      <c r="M261" s="21">
        <v>1756573</v>
      </c>
      <c r="N261" s="21">
        <v>1771138</v>
      </c>
      <c r="O261" s="21">
        <v>1785527</v>
      </c>
      <c r="P261" s="28"/>
    </row>
    <row r="262" spans="1:16" s="2" customFormat="1" ht="30" customHeight="1" x14ac:dyDescent="0.2">
      <c r="A262" s="49"/>
      <c r="B262" s="57"/>
      <c r="C262" s="20" t="s">
        <v>9</v>
      </c>
      <c r="D262" s="19">
        <f t="shared" si="79"/>
        <v>7865189.9900000002</v>
      </c>
      <c r="E262" s="19">
        <v>414796.6</v>
      </c>
      <c r="F262" s="20">
        <f>534214.9-3465.7</f>
        <v>530749.19999999995</v>
      </c>
      <c r="G262" s="19">
        <v>655996.9</v>
      </c>
      <c r="H262" s="19">
        <v>755507.94</v>
      </c>
      <c r="I262" s="19">
        <v>620884.61</v>
      </c>
      <c r="J262" s="19">
        <v>733152.74</v>
      </c>
      <c r="K262" s="19">
        <v>830820.4</v>
      </c>
      <c r="L262" s="19">
        <v>830820.4</v>
      </c>
      <c r="M262" s="19">
        <v>830820.4</v>
      </c>
      <c r="N262" s="19">
        <v>830820.4</v>
      </c>
      <c r="O262" s="19">
        <v>830820.4</v>
      </c>
      <c r="P262" s="28"/>
    </row>
    <row r="263" spans="1:16" s="2" customFormat="1" ht="18.75" customHeight="1" x14ac:dyDescent="0.2">
      <c r="A263" s="47" t="s">
        <v>119</v>
      </c>
      <c r="B263" s="55" t="s">
        <v>36</v>
      </c>
      <c r="C263" s="20" t="s">
        <v>4</v>
      </c>
      <c r="D263" s="19">
        <f t="shared" si="79"/>
        <v>311567.3</v>
      </c>
      <c r="E263" s="19">
        <f>E264+E265+E266+E267</f>
        <v>98575.1</v>
      </c>
      <c r="F263" s="19">
        <f t="shared" ref="F263:O263" si="102">F264+F265+F266+F267</f>
        <v>133196.79999999999</v>
      </c>
      <c r="G263" s="19">
        <f t="shared" si="102"/>
        <v>41211.199999999997</v>
      </c>
      <c r="H263" s="19">
        <f t="shared" si="102"/>
        <v>5259.8</v>
      </c>
      <c r="I263" s="19">
        <f t="shared" si="102"/>
        <v>4712.3999999999996</v>
      </c>
      <c r="J263" s="19">
        <f t="shared" si="102"/>
        <v>4297</v>
      </c>
      <c r="K263" s="19">
        <f t="shared" si="102"/>
        <v>5997</v>
      </c>
      <c r="L263" s="19">
        <f t="shared" si="102"/>
        <v>5997</v>
      </c>
      <c r="M263" s="19">
        <f t="shared" si="102"/>
        <v>4107</v>
      </c>
      <c r="N263" s="19">
        <f t="shared" si="102"/>
        <v>4107</v>
      </c>
      <c r="O263" s="19">
        <f t="shared" si="102"/>
        <v>4107</v>
      </c>
      <c r="P263" s="28"/>
    </row>
    <row r="264" spans="1:16" s="2" customFormat="1" ht="25.5" customHeight="1" x14ac:dyDescent="0.2">
      <c r="A264" s="48"/>
      <c r="B264" s="56"/>
      <c r="C264" s="20" t="s">
        <v>2</v>
      </c>
      <c r="D264" s="19">
        <f t="shared" si="79"/>
        <v>0</v>
      </c>
      <c r="E264" s="19"/>
      <c r="F264" s="19"/>
      <c r="G264" s="19"/>
      <c r="H264" s="19"/>
      <c r="I264" s="19"/>
      <c r="J264" s="19"/>
      <c r="K264" s="19"/>
      <c r="L264" s="20"/>
      <c r="M264" s="20"/>
      <c r="N264" s="20"/>
      <c r="O264" s="20"/>
      <c r="P264" s="28"/>
    </row>
    <row r="265" spans="1:16" s="2" customFormat="1" ht="15.75" customHeight="1" x14ac:dyDescent="0.2">
      <c r="A265" s="48"/>
      <c r="B265" s="56"/>
      <c r="C265" s="20" t="s">
        <v>3</v>
      </c>
      <c r="D265" s="19">
        <f t="shared" si="79"/>
        <v>311567.3</v>
      </c>
      <c r="E265" s="19">
        <v>98575.1</v>
      </c>
      <c r="F265" s="19">
        <v>133196.79999999999</v>
      </c>
      <c r="G265" s="19">
        <v>41211.199999999997</v>
      </c>
      <c r="H265" s="19">
        <v>5259.8</v>
      </c>
      <c r="I265" s="19">
        <v>4712.3999999999996</v>
      </c>
      <c r="J265" s="19">
        <v>4297</v>
      </c>
      <c r="K265" s="19">
        <v>5997</v>
      </c>
      <c r="L265" s="21">
        <v>5997</v>
      </c>
      <c r="M265" s="21">
        <v>4107</v>
      </c>
      <c r="N265" s="21">
        <v>4107</v>
      </c>
      <c r="O265" s="21">
        <v>4107</v>
      </c>
      <c r="P265" s="28"/>
    </row>
    <row r="266" spans="1:16" s="2" customFormat="1" ht="33.75" customHeight="1" x14ac:dyDescent="0.2">
      <c r="A266" s="48"/>
      <c r="B266" s="56"/>
      <c r="C266" s="20" t="s">
        <v>19</v>
      </c>
      <c r="D266" s="19">
        <f t="shared" si="79"/>
        <v>0</v>
      </c>
      <c r="E266" s="19"/>
      <c r="F266" s="19"/>
      <c r="G266" s="19"/>
      <c r="H266" s="19"/>
      <c r="I266" s="19"/>
      <c r="J266" s="19"/>
      <c r="K266" s="19"/>
      <c r="L266" s="20"/>
      <c r="M266" s="20"/>
      <c r="N266" s="20"/>
      <c r="O266" s="20"/>
      <c r="P266" s="28"/>
    </row>
    <row r="267" spans="1:16" s="2" customFormat="1" ht="38.25" customHeight="1" x14ac:dyDescent="0.2">
      <c r="A267" s="49"/>
      <c r="B267" s="57"/>
      <c r="C267" s="20" t="s">
        <v>9</v>
      </c>
      <c r="D267" s="19">
        <f t="shared" si="79"/>
        <v>0</v>
      </c>
      <c r="E267" s="19"/>
      <c r="F267" s="19"/>
      <c r="G267" s="19"/>
      <c r="H267" s="19"/>
      <c r="I267" s="19"/>
      <c r="J267" s="19"/>
      <c r="K267" s="19"/>
      <c r="L267" s="20"/>
      <c r="M267" s="20"/>
      <c r="N267" s="20"/>
      <c r="O267" s="20"/>
      <c r="P267" s="28"/>
    </row>
    <row r="268" spans="1:16" s="2" customFormat="1" ht="29.25" customHeight="1" x14ac:dyDescent="0.2">
      <c r="A268" s="47" t="s">
        <v>120</v>
      </c>
      <c r="B268" s="55" t="s">
        <v>45</v>
      </c>
      <c r="C268" s="20" t="s">
        <v>4</v>
      </c>
      <c r="D268" s="19">
        <f t="shared" si="79"/>
        <v>37889.5</v>
      </c>
      <c r="E268" s="19">
        <f>E269+E270+E271+E272</f>
        <v>2530</v>
      </c>
      <c r="F268" s="19">
        <f t="shared" ref="F268:O268" si="103">F269+F270+F271+F272</f>
        <v>1551</v>
      </c>
      <c r="G268" s="19">
        <f t="shared" si="103"/>
        <v>2678</v>
      </c>
      <c r="H268" s="19">
        <f t="shared" si="103"/>
        <v>4334.5</v>
      </c>
      <c r="I268" s="19">
        <f t="shared" si="103"/>
        <v>8937</v>
      </c>
      <c r="J268" s="19">
        <f t="shared" si="103"/>
        <v>8859</v>
      </c>
      <c r="K268" s="19">
        <f t="shared" si="103"/>
        <v>3000</v>
      </c>
      <c r="L268" s="19">
        <f t="shared" si="103"/>
        <v>3000</v>
      </c>
      <c r="M268" s="19">
        <f t="shared" si="103"/>
        <v>3000</v>
      </c>
      <c r="N268" s="19">
        <f t="shared" si="103"/>
        <v>0</v>
      </c>
      <c r="O268" s="19">
        <f t="shared" si="103"/>
        <v>0</v>
      </c>
      <c r="P268" s="28"/>
    </row>
    <row r="269" spans="1:16" s="2" customFormat="1" ht="24.75" customHeight="1" x14ac:dyDescent="0.2">
      <c r="A269" s="48"/>
      <c r="B269" s="56"/>
      <c r="C269" s="20" t="s">
        <v>2</v>
      </c>
      <c r="D269" s="19">
        <f t="shared" si="79"/>
        <v>0</v>
      </c>
      <c r="E269" s="19"/>
      <c r="F269" s="19"/>
      <c r="G269" s="19"/>
      <c r="H269" s="19"/>
      <c r="I269" s="19"/>
      <c r="J269" s="19"/>
      <c r="K269" s="19"/>
      <c r="L269" s="20"/>
      <c r="M269" s="20"/>
      <c r="N269" s="20"/>
      <c r="O269" s="20"/>
      <c r="P269" s="28"/>
    </row>
    <row r="270" spans="1:16" s="2" customFormat="1" ht="27" customHeight="1" x14ac:dyDescent="0.2">
      <c r="A270" s="48"/>
      <c r="B270" s="56"/>
      <c r="C270" s="20" t="s">
        <v>3</v>
      </c>
      <c r="D270" s="19">
        <f t="shared" si="79"/>
        <v>37889.5</v>
      </c>
      <c r="E270" s="19">
        <v>2530</v>
      </c>
      <c r="F270" s="19">
        <v>1551</v>
      </c>
      <c r="G270" s="19">
        <v>2678</v>
      </c>
      <c r="H270" s="19">
        <v>4334.5</v>
      </c>
      <c r="I270" s="19">
        <v>8937</v>
      </c>
      <c r="J270" s="19">
        <v>8859</v>
      </c>
      <c r="K270" s="19">
        <v>3000</v>
      </c>
      <c r="L270" s="21">
        <v>3000</v>
      </c>
      <c r="M270" s="21">
        <v>3000</v>
      </c>
      <c r="N270" s="21">
        <v>0</v>
      </c>
      <c r="O270" s="21">
        <v>0</v>
      </c>
      <c r="P270" s="28"/>
    </row>
    <row r="271" spans="1:16" s="2" customFormat="1" ht="36.75" customHeight="1" x14ac:dyDescent="0.2">
      <c r="A271" s="48"/>
      <c r="B271" s="56"/>
      <c r="C271" s="20" t="s">
        <v>19</v>
      </c>
      <c r="D271" s="19">
        <f t="shared" si="79"/>
        <v>0</v>
      </c>
      <c r="E271" s="19"/>
      <c r="F271" s="19"/>
      <c r="G271" s="19"/>
      <c r="H271" s="19"/>
      <c r="I271" s="19"/>
      <c r="J271" s="19"/>
      <c r="K271" s="19"/>
      <c r="L271" s="20"/>
      <c r="M271" s="20"/>
      <c r="N271" s="20"/>
      <c r="O271" s="20"/>
      <c r="P271" s="28"/>
    </row>
    <row r="272" spans="1:16" s="2" customFormat="1" ht="26.25" customHeight="1" x14ac:dyDescent="0.2">
      <c r="A272" s="49"/>
      <c r="B272" s="57"/>
      <c r="C272" s="20" t="s">
        <v>9</v>
      </c>
      <c r="D272" s="19">
        <f t="shared" si="79"/>
        <v>0</v>
      </c>
      <c r="E272" s="19"/>
      <c r="F272" s="19"/>
      <c r="G272" s="19"/>
      <c r="H272" s="19"/>
      <c r="I272" s="19"/>
      <c r="J272" s="19"/>
      <c r="K272" s="19"/>
      <c r="L272" s="20"/>
      <c r="M272" s="20"/>
      <c r="N272" s="20"/>
      <c r="O272" s="20"/>
      <c r="P272" s="28"/>
    </row>
    <row r="273" spans="1:17" s="2" customFormat="1" ht="40.5" customHeight="1" x14ac:dyDescent="0.2">
      <c r="A273" s="47" t="s">
        <v>180</v>
      </c>
      <c r="B273" s="55" t="s">
        <v>245</v>
      </c>
      <c r="C273" s="20" t="s">
        <v>4</v>
      </c>
      <c r="D273" s="19">
        <f t="shared" si="79"/>
        <v>3861937.4</v>
      </c>
      <c r="E273" s="19">
        <f>E274+E275+E276+E277</f>
        <v>0</v>
      </c>
      <c r="F273" s="19">
        <f t="shared" ref="F273:O273" si="104">F274+F275+F276+F277</f>
        <v>0</v>
      </c>
      <c r="G273" s="19">
        <f t="shared" si="104"/>
        <v>0</v>
      </c>
      <c r="H273" s="19">
        <f t="shared" si="104"/>
        <v>0</v>
      </c>
      <c r="I273" s="19">
        <f t="shared" si="104"/>
        <v>563425.6</v>
      </c>
      <c r="J273" s="19">
        <f t="shared" si="104"/>
        <v>1726513</v>
      </c>
      <c r="K273" s="19">
        <f t="shared" si="104"/>
        <v>1206395.8</v>
      </c>
      <c r="L273" s="19">
        <f t="shared" si="104"/>
        <v>365603</v>
      </c>
      <c r="M273" s="19">
        <f t="shared" si="104"/>
        <v>0</v>
      </c>
      <c r="N273" s="19">
        <f t="shared" si="104"/>
        <v>0</v>
      </c>
      <c r="O273" s="19">
        <f t="shared" si="104"/>
        <v>0</v>
      </c>
      <c r="P273" s="28"/>
      <c r="Q273" s="11"/>
    </row>
    <row r="274" spans="1:17" s="2" customFormat="1" ht="24.75" customHeight="1" x14ac:dyDescent="0.2">
      <c r="A274" s="48"/>
      <c r="B274" s="56"/>
      <c r="C274" s="20" t="s">
        <v>2</v>
      </c>
      <c r="D274" s="19">
        <f t="shared" si="79"/>
        <v>1879026.9</v>
      </c>
      <c r="E274" s="19">
        <f>E279+E399+E409</f>
        <v>0</v>
      </c>
      <c r="F274" s="19">
        <f t="shared" ref="F274:J274" si="105">F279+F399+F409</f>
        <v>0</v>
      </c>
      <c r="G274" s="19">
        <f t="shared" si="105"/>
        <v>0</v>
      </c>
      <c r="H274" s="19">
        <f t="shared" si="105"/>
        <v>0</v>
      </c>
      <c r="I274" s="19">
        <f t="shared" si="105"/>
        <v>419691.2</v>
      </c>
      <c r="J274" s="19">
        <f t="shared" si="105"/>
        <v>837401.1</v>
      </c>
      <c r="K274" s="19">
        <f>K279+K399+K409</f>
        <v>443694.8</v>
      </c>
      <c r="L274" s="19">
        <f t="shared" ref="L274:O274" si="106">L279+L399+L409</f>
        <v>178239.8</v>
      </c>
      <c r="M274" s="19">
        <f t="shared" si="106"/>
        <v>0</v>
      </c>
      <c r="N274" s="19">
        <f t="shared" si="106"/>
        <v>0</v>
      </c>
      <c r="O274" s="19">
        <f t="shared" si="106"/>
        <v>0</v>
      </c>
      <c r="P274" s="28"/>
      <c r="Q274" s="11"/>
    </row>
    <row r="275" spans="1:17" s="2" customFormat="1" ht="27" customHeight="1" x14ac:dyDescent="0.2">
      <c r="A275" s="48"/>
      <c r="B275" s="56"/>
      <c r="C275" s="20" t="s">
        <v>3</v>
      </c>
      <c r="D275" s="19">
        <f t="shared" si="79"/>
        <v>1421779.6</v>
      </c>
      <c r="E275" s="19">
        <f t="shared" ref="E275:O277" si="107">E280+E400+E410</f>
        <v>0</v>
      </c>
      <c r="F275" s="19">
        <f t="shared" si="107"/>
        <v>0</v>
      </c>
      <c r="G275" s="19">
        <f t="shared" si="107"/>
        <v>0</v>
      </c>
      <c r="H275" s="19">
        <f t="shared" si="107"/>
        <v>0</v>
      </c>
      <c r="I275" s="19">
        <f t="shared" si="107"/>
        <v>100900.2</v>
      </c>
      <c r="J275" s="19">
        <f t="shared" si="107"/>
        <v>635710.4</v>
      </c>
      <c r="K275" s="19">
        <f t="shared" si="107"/>
        <v>550110.69999999995</v>
      </c>
      <c r="L275" s="19">
        <f t="shared" si="107"/>
        <v>135058.29999999999</v>
      </c>
      <c r="M275" s="19">
        <f t="shared" si="107"/>
        <v>0</v>
      </c>
      <c r="N275" s="19">
        <f t="shared" si="107"/>
        <v>0</v>
      </c>
      <c r="O275" s="19">
        <f t="shared" si="107"/>
        <v>0</v>
      </c>
      <c r="P275" s="28"/>
      <c r="Q275" s="11"/>
    </row>
    <row r="276" spans="1:17" s="2" customFormat="1" ht="36.75" customHeight="1" x14ac:dyDescent="0.2">
      <c r="A276" s="48"/>
      <c r="B276" s="56"/>
      <c r="C276" s="20" t="s">
        <v>19</v>
      </c>
      <c r="D276" s="19">
        <f t="shared" si="79"/>
        <v>561130.9</v>
      </c>
      <c r="E276" s="19">
        <f t="shared" si="107"/>
        <v>0</v>
      </c>
      <c r="F276" s="19">
        <f t="shared" si="107"/>
        <v>0</v>
      </c>
      <c r="G276" s="19">
        <f t="shared" si="107"/>
        <v>0</v>
      </c>
      <c r="H276" s="19">
        <f t="shared" si="107"/>
        <v>0</v>
      </c>
      <c r="I276" s="19">
        <f t="shared" si="107"/>
        <v>42834.2</v>
      </c>
      <c r="J276" s="19">
        <f t="shared" si="107"/>
        <v>253401.5</v>
      </c>
      <c r="K276" s="19">
        <f t="shared" si="107"/>
        <v>212590.3</v>
      </c>
      <c r="L276" s="19">
        <f t="shared" ref="L276:O276" si="108">L281+L401+L411</f>
        <v>52304.9</v>
      </c>
      <c r="M276" s="19">
        <f t="shared" si="108"/>
        <v>0</v>
      </c>
      <c r="N276" s="19">
        <f t="shared" si="108"/>
        <v>0</v>
      </c>
      <c r="O276" s="19">
        <f t="shared" si="108"/>
        <v>0</v>
      </c>
      <c r="P276" s="28"/>
      <c r="Q276" s="11"/>
    </row>
    <row r="277" spans="1:17" s="2" customFormat="1" ht="36" customHeight="1" x14ac:dyDescent="0.2">
      <c r="A277" s="49"/>
      <c r="B277" s="57"/>
      <c r="C277" s="20" t="s">
        <v>9</v>
      </c>
      <c r="D277" s="19">
        <f t="shared" si="79"/>
        <v>0</v>
      </c>
      <c r="E277" s="19">
        <f t="shared" si="107"/>
        <v>0</v>
      </c>
      <c r="F277" s="19">
        <f t="shared" si="107"/>
        <v>0</v>
      </c>
      <c r="G277" s="19">
        <f t="shared" si="107"/>
        <v>0</v>
      </c>
      <c r="H277" s="19">
        <f t="shared" si="107"/>
        <v>0</v>
      </c>
      <c r="I277" s="19">
        <f t="shared" si="107"/>
        <v>0</v>
      </c>
      <c r="J277" s="19">
        <f t="shared" si="107"/>
        <v>0</v>
      </c>
      <c r="K277" s="19">
        <f t="shared" si="107"/>
        <v>0</v>
      </c>
      <c r="L277" s="19">
        <f t="shared" ref="L277:O277" si="109">L282+L402+L412</f>
        <v>0</v>
      </c>
      <c r="M277" s="19">
        <f t="shared" si="109"/>
        <v>0</v>
      </c>
      <c r="N277" s="19">
        <f t="shared" si="109"/>
        <v>0</v>
      </c>
      <c r="O277" s="19">
        <f t="shared" si="109"/>
        <v>0</v>
      </c>
      <c r="P277" s="28"/>
      <c r="Q277" s="11"/>
    </row>
    <row r="278" spans="1:17" s="2" customFormat="1" ht="25.5" customHeight="1" x14ac:dyDescent="0.2">
      <c r="A278" s="47" t="s">
        <v>181</v>
      </c>
      <c r="B278" s="55" t="s">
        <v>243</v>
      </c>
      <c r="C278" s="20" t="s">
        <v>4</v>
      </c>
      <c r="D278" s="19">
        <f t="shared" si="79"/>
        <v>3596783.2</v>
      </c>
      <c r="E278" s="19">
        <f>E279+E280+E281+E282</f>
        <v>0</v>
      </c>
      <c r="F278" s="19">
        <f t="shared" ref="F278:O278" si="110">F279+F280+F281+F282</f>
        <v>0</v>
      </c>
      <c r="G278" s="19">
        <f t="shared" si="110"/>
        <v>0</v>
      </c>
      <c r="H278" s="19">
        <f t="shared" si="110"/>
        <v>0</v>
      </c>
      <c r="I278" s="19">
        <f t="shared" si="110"/>
        <v>563425.6</v>
      </c>
      <c r="J278" s="19">
        <f t="shared" si="110"/>
        <v>1705534</v>
      </c>
      <c r="K278" s="19">
        <f t="shared" si="110"/>
        <v>1042542.9</v>
      </c>
      <c r="L278" s="19">
        <f t="shared" si="110"/>
        <v>285280.7</v>
      </c>
      <c r="M278" s="19">
        <f t="shared" si="110"/>
        <v>0</v>
      </c>
      <c r="N278" s="19">
        <f t="shared" si="110"/>
        <v>0</v>
      </c>
      <c r="O278" s="19">
        <f t="shared" si="110"/>
        <v>0</v>
      </c>
      <c r="P278" s="28"/>
    </row>
    <row r="279" spans="1:17" s="2" customFormat="1" ht="24.75" customHeight="1" x14ac:dyDescent="0.2">
      <c r="A279" s="48"/>
      <c r="B279" s="56"/>
      <c r="C279" s="20" t="s">
        <v>2</v>
      </c>
      <c r="D279" s="19">
        <f t="shared" si="79"/>
        <v>1749026.9</v>
      </c>
      <c r="E279" s="19">
        <f>E284+E339+E374</f>
        <v>0</v>
      </c>
      <c r="F279" s="19">
        <f t="shared" ref="F279:J279" si="111">F284+F339+F374</f>
        <v>0</v>
      </c>
      <c r="G279" s="19">
        <f t="shared" si="111"/>
        <v>0</v>
      </c>
      <c r="H279" s="19">
        <f t="shared" si="111"/>
        <v>0</v>
      </c>
      <c r="I279" s="19">
        <f t="shared" si="111"/>
        <v>419691.2</v>
      </c>
      <c r="J279" s="19">
        <f t="shared" si="111"/>
        <v>837401.1</v>
      </c>
      <c r="K279" s="19">
        <f>K284+K339+K374</f>
        <v>313694.8</v>
      </c>
      <c r="L279" s="19">
        <f t="shared" ref="L279:O279" si="112">L284+L339+L374</f>
        <v>178239.8</v>
      </c>
      <c r="M279" s="19">
        <f t="shared" si="112"/>
        <v>0</v>
      </c>
      <c r="N279" s="19">
        <f t="shared" si="112"/>
        <v>0</v>
      </c>
      <c r="O279" s="19">
        <f t="shared" si="112"/>
        <v>0</v>
      </c>
      <c r="P279" s="28"/>
    </row>
    <row r="280" spans="1:17" s="2" customFormat="1" ht="27" customHeight="1" x14ac:dyDescent="0.2">
      <c r="A280" s="48"/>
      <c r="B280" s="56"/>
      <c r="C280" s="20" t="s">
        <v>3</v>
      </c>
      <c r="D280" s="19">
        <f t="shared" si="79"/>
        <v>1324202.5</v>
      </c>
      <c r="E280" s="19">
        <f t="shared" ref="E280:K282" si="113">E285+E340+E375</f>
        <v>0</v>
      </c>
      <c r="F280" s="19">
        <f t="shared" si="113"/>
        <v>0</v>
      </c>
      <c r="G280" s="19">
        <f t="shared" si="113"/>
        <v>0</v>
      </c>
      <c r="H280" s="19">
        <f t="shared" si="113"/>
        <v>0</v>
      </c>
      <c r="I280" s="19">
        <f t="shared" si="113"/>
        <v>100900.2</v>
      </c>
      <c r="J280" s="19">
        <f t="shared" si="113"/>
        <v>620710.40000000002</v>
      </c>
      <c r="K280" s="19">
        <f t="shared" si="113"/>
        <v>525446</v>
      </c>
      <c r="L280" s="19">
        <f t="shared" ref="L280:O280" si="114">L285+L340+L375</f>
        <v>77145.899999999994</v>
      </c>
      <c r="M280" s="19">
        <f t="shared" si="114"/>
        <v>0</v>
      </c>
      <c r="N280" s="19">
        <f t="shared" si="114"/>
        <v>0</v>
      </c>
      <c r="O280" s="19">
        <f t="shared" si="114"/>
        <v>0</v>
      </c>
      <c r="P280" s="28"/>
    </row>
    <row r="281" spans="1:17" s="2" customFormat="1" ht="36.75" customHeight="1" x14ac:dyDescent="0.2">
      <c r="A281" s="48"/>
      <c r="B281" s="56"/>
      <c r="C281" s="20" t="s">
        <v>19</v>
      </c>
      <c r="D281" s="19">
        <f t="shared" si="79"/>
        <v>523553.8</v>
      </c>
      <c r="E281" s="19">
        <f t="shared" si="113"/>
        <v>0</v>
      </c>
      <c r="F281" s="19">
        <f t="shared" si="113"/>
        <v>0</v>
      </c>
      <c r="G281" s="19">
        <f t="shared" si="113"/>
        <v>0</v>
      </c>
      <c r="H281" s="19">
        <f t="shared" si="113"/>
        <v>0</v>
      </c>
      <c r="I281" s="19">
        <f t="shared" si="113"/>
        <v>42834.2</v>
      </c>
      <c r="J281" s="19">
        <f t="shared" si="113"/>
        <v>247422.5</v>
      </c>
      <c r="K281" s="19">
        <f t="shared" si="113"/>
        <v>203402.1</v>
      </c>
      <c r="L281" s="19">
        <f t="shared" ref="L281:O281" si="115">L286+L341+L376</f>
        <v>29895</v>
      </c>
      <c r="M281" s="19">
        <f t="shared" si="115"/>
        <v>0</v>
      </c>
      <c r="N281" s="19">
        <f t="shared" si="115"/>
        <v>0</v>
      </c>
      <c r="O281" s="19">
        <f t="shared" si="115"/>
        <v>0</v>
      </c>
      <c r="P281" s="28"/>
    </row>
    <row r="282" spans="1:17" s="2" customFormat="1" ht="26.25" customHeight="1" x14ac:dyDescent="0.2">
      <c r="A282" s="49"/>
      <c r="B282" s="57"/>
      <c r="C282" s="20" t="s">
        <v>9</v>
      </c>
      <c r="D282" s="19">
        <f t="shared" si="79"/>
        <v>0</v>
      </c>
      <c r="E282" s="19">
        <f t="shared" si="113"/>
        <v>0</v>
      </c>
      <c r="F282" s="19">
        <f t="shared" si="113"/>
        <v>0</v>
      </c>
      <c r="G282" s="19">
        <f t="shared" si="113"/>
        <v>0</v>
      </c>
      <c r="H282" s="19">
        <f t="shared" si="113"/>
        <v>0</v>
      </c>
      <c r="I282" s="19">
        <f t="shared" si="113"/>
        <v>0</v>
      </c>
      <c r="J282" s="19">
        <f t="shared" si="113"/>
        <v>0</v>
      </c>
      <c r="K282" s="19">
        <f t="shared" si="113"/>
        <v>0</v>
      </c>
      <c r="L282" s="19">
        <f t="shared" ref="L282:O282" si="116">L287+L342+L377</f>
        <v>0</v>
      </c>
      <c r="M282" s="19">
        <f t="shared" si="116"/>
        <v>0</v>
      </c>
      <c r="N282" s="19">
        <f t="shared" si="116"/>
        <v>0</v>
      </c>
      <c r="O282" s="19">
        <f t="shared" si="116"/>
        <v>0</v>
      </c>
      <c r="P282" s="28"/>
    </row>
    <row r="283" spans="1:17" s="2" customFormat="1" ht="23.25" customHeight="1" x14ac:dyDescent="0.2">
      <c r="A283" s="47" t="s">
        <v>182</v>
      </c>
      <c r="B283" s="47" t="s">
        <v>204</v>
      </c>
      <c r="C283" s="20" t="s">
        <v>4</v>
      </c>
      <c r="D283" s="19">
        <f t="shared" si="79"/>
        <v>1513818.3</v>
      </c>
      <c r="E283" s="19">
        <f t="shared" ref="E283:O283" si="117">E284+E285+E286+E287</f>
        <v>0</v>
      </c>
      <c r="F283" s="19">
        <f t="shared" si="117"/>
        <v>0</v>
      </c>
      <c r="G283" s="19">
        <f t="shared" si="117"/>
        <v>0</v>
      </c>
      <c r="H283" s="19">
        <f t="shared" si="117"/>
        <v>0</v>
      </c>
      <c r="I283" s="19">
        <f t="shared" si="117"/>
        <v>0</v>
      </c>
      <c r="J283" s="19">
        <f t="shared" si="117"/>
        <v>185994.7</v>
      </c>
      <c r="K283" s="19">
        <f t="shared" si="117"/>
        <v>1042542.9</v>
      </c>
      <c r="L283" s="19">
        <f t="shared" si="117"/>
        <v>285280.7</v>
      </c>
      <c r="M283" s="19">
        <f t="shared" si="117"/>
        <v>0</v>
      </c>
      <c r="N283" s="19">
        <f t="shared" si="117"/>
        <v>0</v>
      </c>
      <c r="O283" s="19">
        <f t="shared" si="117"/>
        <v>0</v>
      </c>
      <c r="P283" s="28"/>
    </row>
    <row r="284" spans="1:17" s="2" customFormat="1" ht="24.75" customHeight="1" x14ac:dyDescent="0.2">
      <c r="A284" s="48"/>
      <c r="B284" s="48"/>
      <c r="C284" s="20" t="s">
        <v>2</v>
      </c>
      <c r="D284" s="19">
        <f t="shared" si="79"/>
        <v>622529.5</v>
      </c>
      <c r="E284" s="19">
        <f>SUM(E289,E294,E299,E304,E309,E314,E319,E324,E329,E334)</f>
        <v>0</v>
      </c>
      <c r="F284" s="19">
        <f t="shared" ref="F284:I284" si="118">SUM(F289,F294,F299,F304,F309,F314,F319,F324,F329,F334)</f>
        <v>0</v>
      </c>
      <c r="G284" s="19">
        <f t="shared" si="118"/>
        <v>0</v>
      </c>
      <c r="H284" s="19">
        <f t="shared" si="118"/>
        <v>0</v>
      </c>
      <c r="I284" s="19">
        <f t="shared" si="118"/>
        <v>0</v>
      </c>
      <c r="J284" s="19">
        <f>SUM(J289,J294,J299,J304,J309,J314,J319,J324,J329,J334)</f>
        <v>130594.9</v>
      </c>
      <c r="K284" s="19">
        <f>SUM(K289,K294,K299,K304,K309,K314,K319,K324,K329,K334)</f>
        <v>313694.8</v>
      </c>
      <c r="L284" s="19">
        <f t="shared" ref="L284:O284" si="119">SUM(L289,L294,L299,L304,L309,L314,L319,L324,L329,L334)</f>
        <v>178239.8</v>
      </c>
      <c r="M284" s="19">
        <f t="shared" si="119"/>
        <v>0</v>
      </c>
      <c r="N284" s="19">
        <f t="shared" si="119"/>
        <v>0</v>
      </c>
      <c r="O284" s="19">
        <f t="shared" si="119"/>
        <v>0</v>
      </c>
      <c r="P284" s="28"/>
    </row>
    <row r="285" spans="1:17" s="2" customFormat="1" ht="22.5" customHeight="1" x14ac:dyDescent="0.2">
      <c r="A285" s="48"/>
      <c r="B285" s="48"/>
      <c r="C285" s="20" t="s">
        <v>3</v>
      </c>
      <c r="D285" s="19">
        <f t="shared" si="79"/>
        <v>642198.6</v>
      </c>
      <c r="E285" s="19">
        <f t="shared" ref="E285:K287" si="120">SUM(E290,E295,E300,E305,E310,E315,E320,E325,E330,E335)</f>
        <v>0</v>
      </c>
      <c r="F285" s="19">
        <f t="shared" si="120"/>
        <v>0</v>
      </c>
      <c r="G285" s="19">
        <f t="shared" si="120"/>
        <v>0</v>
      </c>
      <c r="H285" s="19">
        <f t="shared" si="120"/>
        <v>0</v>
      </c>
      <c r="I285" s="19">
        <f t="shared" si="120"/>
        <v>0</v>
      </c>
      <c r="J285" s="19">
        <f t="shared" si="120"/>
        <v>39606.699999999997</v>
      </c>
      <c r="K285" s="19">
        <f t="shared" si="120"/>
        <v>525446</v>
      </c>
      <c r="L285" s="19">
        <f t="shared" ref="L285:O285" si="121">SUM(L290,L295,L300,L305,L310,L315,L320,L325,L330,L335)</f>
        <v>77145.899999999994</v>
      </c>
      <c r="M285" s="19">
        <f t="shared" si="121"/>
        <v>0</v>
      </c>
      <c r="N285" s="19">
        <f t="shared" si="121"/>
        <v>0</v>
      </c>
      <c r="O285" s="19">
        <f t="shared" si="121"/>
        <v>0</v>
      </c>
      <c r="P285" s="28"/>
    </row>
    <row r="286" spans="1:17" s="2" customFormat="1" ht="30.75" customHeight="1" x14ac:dyDescent="0.2">
      <c r="A286" s="48"/>
      <c r="B286" s="48"/>
      <c r="C286" s="20" t="s">
        <v>19</v>
      </c>
      <c r="D286" s="19">
        <f t="shared" si="79"/>
        <v>249090.2</v>
      </c>
      <c r="E286" s="19">
        <f t="shared" si="120"/>
        <v>0</v>
      </c>
      <c r="F286" s="19">
        <f t="shared" si="120"/>
        <v>0</v>
      </c>
      <c r="G286" s="19">
        <f t="shared" si="120"/>
        <v>0</v>
      </c>
      <c r="H286" s="19">
        <f t="shared" si="120"/>
        <v>0</v>
      </c>
      <c r="I286" s="19">
        <f t="shared" si="120"/>
        <v>0</v>
      </c>
      <c r="J286" s="19">
        <f t="shared" si="120"/>
        <v>15793.1</v>
      </c>
      <c r="K286" s="19">
        <f t="shared" si="120"/>
        <v>203402.1</v>
      </c>
      <c r="L286" s="19">
        <f t="shared" ref="L286:O286" si="122">SUM(L291,L296,L301,L306,L311,L316,L321,L326,L331,L336)</f>
        <v>29895</v>
      </c>
      <c r="M286" s="19">
        <f t="shared" si="122"/>
        <v>0</v>
      </c>
      <c r="N286" s="19">
        <f t="shared" si="122"/>
        <v>0</v>
      </c>
      <c r="O286" s="19">
        <f t="shared" si="122"/>
        <v>0</v>
      </c>
      <c r="P286" s="28"/>
    </row>
    <row r="287" spans="1:17" s="2" customFormat="1" ht="32.25" customHeight="1" x14ac:dyDescent="0.2">
      <c r="A287" s="49"/>
      <c r="B287" s="49"/>
      <c r="C287" s="20" t="s">
        <v>9</v>
      </c>
      <c r="D287" s="19">
        <f t="shared" si="79"/>
        <v>0</v>
      </c>
      <c r="E287" s="19">
        <f t="shared" si="120"/>
        <v>0</v>
      </c>
      <c r="F287" s="19">
        <f t="shared" si="120"/>
        <v>0</v>
      </c>
      <c r="G287" s="19">
        <f t="shared" si="120"/>
        <v>0</v>
      </c>
      <c r="H287" s="19">
        <f t="shared" si="120"/>
        <v>0</v>
      </c>
      <c r="I287" s="19">
        <f t="shared" si="120"/>
        <v>0</v>
      </c>
      <c r="J287" s="19">
        <f t="shared" si="120"/>
        <v>0</v>
      </c>
      <c r="K287" s="19">
        <f t="shared" si="120"/>
        <v>0</v>
      </c>
      <c r="L287" s="19">
        <f t="shared" ref="L287:O287" si="123">SUM(L292,L297,L302,L307,L312,L317,L322,L327,L332,L337)</f>
        <v>0</v>
      </c>
      <c r="M287" s="19">
        <f t="shared" si="123"/>
        <v>0</v>
      </c>
      <c r="N287" s="19">
        <f t="shared" si="123"/>
        <v>0</v>
      </c>
      <c r="O287" s="19">
        <f t="shared" si="123"/>
        <v>0</v>
      </c>
      <c r="P287" s="28"/>
    </row>
    <row r="288" spans="1:17" s="2" customFormat="1" ht="29.25" customHeight="1" x14ac:dyDescent="0.2">
      <c r="A288" s="47" t="s">
        <v>227</v>
      </c>
      <c r="B288" s="47" t="s">
        <v>175</v>
      </c>
      <c r="C288" s="20" t="s">
        <v>4</v>
      </c>
      <c r="D288" s="19">
        <f t="shared" si="79"/>
        <v>94295.2</v>
      </c>
      <c r="E288" s="19">
        <f t="shared" ref="E288:O288" si="124">E289+E290+E291+E292</f>
        <v>0</v>
      </c>
      <c r="F288" s="19">
        <f t="shared" si="124"/>
        <v>0</v>
      </c>
      <c r="G288" s="19">
        <f t="shared" si="124"/>
        <v>0</v>
      </c>
      <c r="H288" s="19">
        <f t="shared" si="124"/>
        <v>0</v>
      </c>
      <c r="I288" s="19">
        <f t="shared" si="124"/>
        <v>0</v>
      </c>
      <c r="J288" s="19">
        <f t="shared" si="124"/>
        <v>24471.1</v>
      </c>
      <c r="K288" s="19">
        <f t="shared" si="124"/>
        <v>69824.100000000006</v>
      </c>
      <c r="L288" s="19">
        <f t="shared" si="124"/>
        <v>0</v>
      </c>
      <c r="M288" s="19">
        <f t="shared" si="124"/>
        <v>0</v>
      </c>
      <c r="N288" s="19">
        <f t="shared" si="124"/>
        <v>0</v>
      </c>
      <c r="O288" s="19">
        <f t="shared" si="124"/>
        <v>0</v>
      </c>
      <c r="P288" s="28"/>
      <c r="Q288" s="11"/>
    </row>
    <row r="289" spans="1:17" s="2" customFormat="1" ht="23.25" customHeight="1" x14ac:dyDescent="0.2">
      <c r="A289" s="48"/>
      <c r="B289" s="48"/>
      <c r="C289" s="20" t="s">
        <v>2</v>
      </c>
      <c r="D289" s="19">
        <f t="shared" si="79"/>
        <v>29500.400000000001</v>
      </c>
      <c r="E289" s="19"/>
      <c r="F289" s="19"/>
      <c r="G289" s="19"/>
      <c r="H289" s="19"/>
      <c r="I289" s="19"/>
      <c r="J289" s="19">
        <v>17183.5</v>
      </c>
      <c r="K289" s="19">
        <v>12316.9</v>
      </c>
      <c r="L289" s="20"/>
      <c r="M289" s="20"/>
      <c r="N289" s="20"/>
      <c r="O289" s="20"/>
      <c r="P289" s="28"/>
      <c r="Q289" s="11"/>
    </row>
    <row r="290" spans="1:17" s="2" customFormat="1" ht="27" customHeight="1" x14ac:dyDescent="0.2">
      <c r="A290" s="48"/>
      <c r="B290" s="48"/>
      <c r="C290" s="20" t="s">
        <v>3</v>
      </c>
      <c r="D290" s="19">
        <f t="shared" si="79"/>
        <v>46647.6</v>
      </c>
      <c r="E290" s="19"/>
      <c r="F290" s="19"/>
      <c r="G290" s="19"/>
      <c r="H290" s="19"/>
      <c r="I290" s="19"/>
      <c r="J290" s="19">
        <v>5210.3</v>
      </c>
      <c r="K290" s="19">
        <v>41437.300000000003</v>
      </c>
      <c r="L290" s="20"/>
      <c r="M290" s="20"/>
      <c r="N290" s="20"/>
      <c r="O290" s="20"/>
      <c r="P290" s="28"/>
      <c r="Q290" s="11"/>
    </row>
    <row r="291" spans="1:17" s="2" customFormat="1" ht="30" x14ac:dyDescent="0.2">
      <c r="A291" s="48"/>
      <c r="B291" s="48"/>
      <c r="C291" s="20" t="s">
        <v>19</v>
      </c>
      <c r="D291" s="19">
        <f t="shared" si="79"/>
        <v>18147.2</v>
      </c>
      <c r="E291" s="19"/>
      <c r="F291" s="19"/>
      <c r="G291" s="19"/>
      <c r="H291" s="19"/>
      <c r="I291" s="19"/>
      <c r="J291" s="19">
        <v>2077.3000000000002</v>
      </c>
      <c r="K291" s="19">
        <v>16069.9</v>
      </c>
      <c r="L291" s="20"/>
      <c r="M291" s="20"/>
      <c r="N291" s="20"/>
      <c r="O291" s="20"/>
      <c r="P291" s="28"/>
      <c r="Q291" s="11"/>
    </row>
    <row r="292" spans="1:17" s="2" customFormat="1" ht="37.5" customHeight="1" x14ac:dyDescent="0.2">
      <c r="A292" s="49"/>
      <c r="B292" s="49"/>
      <c r="C292" s="20" t="s">
        <v>9</v>
      </c>
      <c r="D292" s="19">
        <f t="shared" si="79"/>
        <v>0</v>
      </c>
      <c r="E292" s="19"/>
      <c r="F292" s="19"/>
      <c r="G292" s="19"/>
      <c r="H292" s="19"/>
      <c r="I292" s="19"/>
      <c r="J292" s="19"/>
      <c r="K292" s="19"/>
      <c r="L292" s="20"/>
      <c r="M292" s="20"/>
      <c r="N292" s="20"/>
      <c r="O292" s="20"/>
      <c r="P292" s="28"/>
      <c r="Q292" s="11"/>
    </row>
    <row r="293" spans="1:17" s="2" customFormat="1" ht="38.25" customHeight="1" x14ac:dyDescent="0.2">
      <c r="A293" s="47" t="s">
        <v>228</v>
      </c>
      <c r="B293" s="47" t="s">
        <v>165</v>
      </c>
      <c r="C293" s="20" t="s">
        <v>4</v>
      </c>
      <c r="D293" s="19">
        <f t="shared" si="79"/>
        <v>179292.9</v>
      </c>
      <c r="E293" s="19">
        <f t="shared" ref="E293:O293" si="125">E294+E295+E296+E297</f>
        <v>0</v>
      </c>
      <c r="F293" s="19">
        <f t="shared" si="125"/>
        <v>0</v>
      </c>
      <c r="G293" s="19">
        <f t="shared" si="125"/>
        <v>0</v>
      </c>
      <c r="H293" s="19">
        <f t="shared" si="125"/>
        <v>0</v>
      </c>
      <c r="I293" s="19">
        <f t="shared" si="125"/>
        <v>0</v>
      </c>
      <c r="J293" s="19">
        <f t="shared" si="125"/>
        <v>23531.8</v>
      </c>
      <c r="K293" s="19">
        <f t="shared" si="125"/>
        <v>155761.1</v>
      </c>
      <c r="L293" s="19">
        <f t="shared" si="125"/>
        <v>0</v>
      </c>
      <c r="M293" s="19">
        <f t="shared" si="125"/>
        <v>0</v>
      </c>
      <c r="N293" s="19">
        <f t="shared" si="125"/>
        <v>0</v>
      </c>
      <c r="O293" s="19">
        <f t="shared" si="125"/>
        <v>0</v>
      </c>
      <c r="P293" s="28"/>
      <c r="Q293" s="11"/>
    </row>
    <row r="294" spans="1:17" s="2" customFormat="1" ht="27" customHeight="1" x14ac:dyDescent="0.2">
      <c r="A294" s="48"/>
      <c r="B294" s="48"/>
      <c r="C294" s="20" t="s">
        <v>2</v>
      </c>
      <c r="D294" s="19">
        <f t="shared" si="79"/>
        <v>51893.599999999999</v>
      </c>
      <c r="E294" s="19"/>
      <c r="F294" s="19"/>
      <c r="G294" s="19"/>
      <c r="H294" s="19"/>
      <c r="I294" s="19"/>
      <c r="J294" s="19">
        <v>18532.400000000001</v>
      </c>
      <c r="K294" s="19">
        <v>33361.199999999997</v>
      </c>
      <c r="L294" s="20"/>
      <c r="M294" s="20"/>
      <c r="N294" s="20"/>
      <c r="O294" s="20"/>
      <c r="P294" s="28"/>
      <c r="Q294" s="11"/>
    </row>
    <row r="295" spans="1:17" s="2" customFormat="1" ht="23.25" customHeight="1" x14ac:dyDescent="0.2">
      <c r="A295" s="48"/>
      <c r="B295" s="48"/>
      <c r="C295" s="20" t="s">
        <v>3</v>
      </c>
      <c r="D295" s="19">
        <f t="shared" ref="D295:D337" si="126">SUM(E295:O295)</f>
        <v>91829.9</v>
      </c>
      <c r="E295" s="19"/>
      <c r="F295" s="19"/>
      <c r="G295" s="19"/>
      <c r="H295" s="19"/>
      <c r="I295" s="19"/>
      <c r="J295" s="19">
        <v>3573.9</v>
      </c>
      <c r="K295" s="19">
        <v>88256</v>
      </c>
      <c r="L295" s="20"/>
      <c r="M295" s="20"/>
      <c r="N295" s="20"/>
      <c r="O295" s="20"/>
      <c r="P295" s="28"/>
      <c r="Q295" s="11"/>
    </row>
    <row r="296" spans="1:17" s="2" customFormat="1" ht="35.25" customHeight="1" x14ac:dyDescent="0.2">
      <c r="A296" s="48"/>
      <c r="B296" s="48"/>
      <c r="C296" s="20" t="s">
        <v>19</v>
      </c>
      <c r="D296" s="19">
        <f t="shared" si="126"/>
        <v>35569.4</v>
      </c>
      <c r="E296" s="19"/>
      <c r="F296" s="19"/>
      <c r="G296" s="19"/>
      <c r="H296" s="19"/>
      <c r="I296" s="19"/>
      <c r="J296" s="19">
        <v>1425.5</v>
      </c>
      <c r="K296" s="19">
        <v>34143.9</v>
      </c>
      <c r="L296" s="20"/>
      <c r="M296" s="20"/>
      <c r="N296" s="20"/>
      <c r="O296" s="20"/>
      <c r="P296" s="28"/>
      <c r="Q296" s="11"/>
    </row>
    <row r="297" spans="1:17" s="2" customFormat="1" ht="23.25" customHeight="1" x14ac:dyDescent="0.2">
      <c r="A297" s="49"/>
      <c r="B297" s="49"/>
      <c r="C297" s="20" t="s">
        <v>9</v>
      </c>
      <c r="D297" s="19">
        <f t="shared" si="126"/>
        <v>0</v>
      </c>
      <c r="E297" s="19"/>
      <c r="F297" s="19"/>
      <c r="G297" s="19"/>
      <c r="H297" s="19"/>
      <c r="I297" s="19"/>
      <c r="J297" s="19"/>
      <c r="K297" s="19"/>
      <c r="L297" s="20"/>
      <c r="M297" s="20"/>
      <c r="N297" s="20"/>
      <c r="O297" s="20"/>
      <c r="P297" s="28"/>
      <c r="Q297" s="11"/>
    </row>
    <row r="298" spans="1:17" s="2" customFormat="1" ht="40.5" customHeight="1" x14ac:dyDescent="0.2">
      <c r="A298" s="47" t="s">
        <v>229</v>
      </c>
      <c r="B298" s="47" t="s">
        <v>166</v>
      </c>
      <c r="C298" s="20" t="s">
        <v>4</v>
      </c>
      <c r="D298" s="19">
        <f t="shared" si="126"/>
        <v>131263.29999999999</v>
      </c>
      <c r="E298" s="19">
        <f t="shared" ref="E298:O298" si="127">E299+E300+E301+E302</f>
        <v>0</v>
      </c>
      <c r="F298" s="19">
        <f t="shared" si="127"/>
        <v>0</v>
      </c>
      <c r="G298" s="19">
        <f t="shared" si="127"/>
        <v>0</v>
      </c>
      <c r="H298" s="19">
        <f t="shared" si="127"/>
        <v>0</v>
      </c>
      <c r="I298" s="19">
        <f t="shared" si="127"/>
        <v>0</v>
      </c>
      <c r="J298" s="19">
        <f t="shared" si="127"/>
        <v>0</v>
      </c>
      <c r="K298" s="19">
        <f t="shared" si="127"/>
        <v>131263.29999999999</v>
      </c>
      <c r="L298" s="19">
        <f t="shared" si="127"/>
        <v>0</v>
      </c>
      <c r="M298" s="19">
        <f t="shared" si="127"/>
        <v>0</v>
      </c>
      <c r="N298" s="19">
        <f t="shared" si="127"/>
        <v>0</v>
      </c>
      <c r="O298" s="19">
        <f t="shared" si="127"/>
        <v>0</v>
      </c>
      <c r="P298" s="28"/>
      <c r="Q298" s="11"/>
    </row>
    <row r="299" spans="1:17" s="2" customFormat="1" ht="28.5" customHeight="1" x14ac:dyDescent="0.2">
      <c r="A299" s="48"/>
      <c r="B299" s="48"/>
      <c r="C299" s="20" t="s">
        <v>2</v>
      </c>
      <c r="D299" s="19">
        <f t="shared" si="126"/>
        <v>40036.300000000003</v>
      </c>
      <c r="E299" s="19"/>
      <c r="F299" s="19"/>
      <c r="G299" s="19"/>
      <c r="H299" s="19"/>
      <c r="I299" s="19"/>
      <c r="J299" s="19"/>
      <c r="K299" s="19">
        <v>40036.300000000003</v>
      </c>
      <c r="L299" s="20"/>
      <c r="M299" s="21"/>
      <c r="N299" s="20"/>
      <c r="O299" s="20"/>
      <c r="P299" s="28"/>
      <c r="Q299" s="11"/>
    </row>
    <row r="300" spans="1:17" s="2" customFormat="1" ht="23.25" customHeight="1" x14ac:dyDescent="0.2">
      <c r="A300" s="48"/>
      <c r="B300" s="48"/>
      <c r="C300" s="20" t="s">
        <v>3</v>
      </c>
      <c r="D300" s="19">
        <f t="shared" si="126"/>
        <v>65873</v>
      </c>
      <c r="E300" s="19"/>
      <c r="F300" s="19"/>
      <c r="G300" s="19"/>
      <c r="H300" s="19"/>
      <c r="I300" s="19"/>
      <c r="J300" s="19"/>
      <c r="K300" s="19">
        <v>65873</v>
      </c>
      <c r="L300" s="20"/>
      <c r="M300" s="21"/>
      <c r="N300" s="20"/>
      <c r="O300" s="20"/>
      <c r="P300" s="28"/>
      <c r="Q300" s="11"/>
    </row>
    <row r="301" spans="1:17" s="2" customFormat="1" ht="29.25" customHeight="1" x14ac:dyDescent="0.2">
      <c r="A301" s="48"/>
      <c r="B301" s="48"/>
      <c r="C301" s="20" t="s">
        <v>19</v>
      </c>
      <c r="D301" s="19">
        <f t="shared" si="126"/>
        <v>25354</v>
      </c>
      <c r="E301" s="19"/>
      <c r="F301" s="19"/>
      <c r="G301" s="19"/>
      <c r="H301" s="19"/>
      <c r="I301" s="19"/>
      <c r="J301" s="19"/>
      <c r="K301" s="19">
        <v>25354</v>
      </c>
      <c r="L301" s="20"/>
      <c r="M301" s="21"/>
      <c r="N301" s="20"/>
      <c r="O301" s="20"/>
      <c r="P301" s="28"/>
      <c r="Q301" s="11"/>
    </row>
    <row r="302" spans="1:17" s="2" customFormat="1" ht="23.25" customHeight="1" x14ac:dyDescent="0.2">
      <c r="A302" s="49"/>
      <c r="B302" s="49"/>
      <c r="C302" s="20" t="s">
        <v>9</v>
      </c>
      <c r="D302" s="19">
        <f t="shared" si="126"/>
        <v>0</v>
      </c>
      <c r="E302" s="19"/>
      <c r="F302" s="19"/>
      <c r="G302" s="19"/>
      <c r="H302" s="19"/>
      <c r="I302" s="19"/>
      <c r="J302" s="19"/>
      <c r="K302" s="19"/>
      <c r="L302" s="20"/>
      <c r="M302" s="20"/>
      <c r="N302" s="20"/>
      <c r="O302" s="20"/>
      <c r="P302" s="28"/>
      <c r="Q302" s="11"/>
    </row>
    <row r="303" spans="1:17" s="2" customFormat="1" ht="64.5" customHeight="1" x14ac:dyDescent="0.2">
      <c r="A303" s="47" t="s">
        <v>230</v>
      </c>
      <c r="B303" s="47" t="s">
        <v>167</v>
      </c>
      <c r="C303" s="20" t="s">
        <v>4</v>
      </c>
      <c r="D303" s="19">
        <f t="shared" si="126"/>
        <v>177498.3</v>
      </c>
      <c r="E303" s="19">
        <f t="shared" ref="E303:O303" si="128">E304+E305+E306+E307</f>
        <v>0</v>
      </c>
      <c r="F303" s="19">
        <f t="shared" si="128"/>
        <v>0</v>
      </c>
      <c r="G303" s="19">
        <f t="shared" si="128"/>
        <v>0</v>
      </c>
      <c r="H303" s="19">
        <f t="shared" si="128"/>
        <v>0</v>
      </c>
      <c r="I303" s="19">
        <f t="shared" si="128"/>
        <v>0</v>
      </c>
      <c r="J303" s="19">
        <f t="shared" si="128"/>
        <v>26885.5</v>
      </c>
      <c r="K303" s="19">
        <f t="shared" si="128"/>
        <v>150612.79999999999</v>
      </c>
      <c r="L303" s="19">
        <f t="shared" si="128"/>
        <v>0</v>
      </c>
      <c r="M303" s="19">
        <f t="shared" si="128"/>
        <v>0</v>
      </c>
      <c r="N303" s="19">
        <f t="shared" si="128"/>
        <v>0</v>
      </c>
      <c r="O303" s="19">
        <f t="shared" si="128"/>
        <v>0</v>
      </c>
      <c r="P303" s="28"/>
      <c r="Q303" s="11"/>
    </row>
    <row r="304" spans="1:17" s="2" customFormat="1" ht="23.25" customHeight="1" x14ac:dyDescent="0.2">
      <c r="A304" s="48"/>
      <c r="B304" s="48"/>
      <c r="C304" s="20" t="s">
        <v>2</v>
      </c>
      <c r="D304" s="19">
        <f t="shared" si="126"/>
        <v>51893.599999999999</v>
      </c>
      <c r="E304" s="19"/>
      <c r="F304" s="19"/>
      <c r="G304" s="19"/>
      <c r="H304" s="19"/>
      <c r="I304" s="19"/>
      <c r="J304" s="19">
        <v>21792.5</v>
      </c>
      <c r="K304" s="19">
        <v>30101.1</v>
      </c>
      <c r="L304" s="20"/>
      <c r="M304" s="20"/>
      <c r="N304" s="20"/>
      <c r="O304" s="20"/>
      <c r="P304" s="28"/>
      <c r="Q304" s="11"/>
    </row>
    <row r="305" spans="1:17" s="2" customFormat="1" ht="21.75" customHeight="1" x14ac:dyDescent="0.2">
      <c r="A305" s="48"/>
      <c r="B305" s="48"/>
      <c r="C305" s="20" t="s">
        <v>3</v>
      </c>
      <c r="D305" s="19">
        <f t="shared" si="126"/>
        <v>90516.5</v>
      </c>
      <c r="E305" s="19"/>
      <c r="F305" s="19"/>
      <c r="G305" s="19"/>
      <c r="H305" s="19"/>
      <c r="I305" s="19"/>
      <c r="J305" s="19">
        <v>3640.4</v>
      </c>
      <c r="K305" s="19">
        <v>86876.1</v>
      </c>
      <c r="L305" s="20"/>
      <c r="M305" s="20"/>
      <c r="N305" s="20"/>
      <c r="O305" s="20"/>
      <c r="P305" s="28"/>
      <c r="Q305" s="11"/>
    </row>
    <row r="306" spans="1:17" s="2" customFormat="1" ht="27" customHeight="1" x14ac:dyDescent="0.2">
      <c r="A306" s="48"/>
      <c r="B306" s="48"/>
      <c r="C306" s="20" t="s">
        <v>19</v>
      </c>
      <c r="D306" s="19">
        <f t="shared" si="126"/>
        <v>35088.199999999997</v>
      </c>
      <c r="E306" s="19"/>
      <c r="F306" s="19"/>
      <c r="G306" s="19"/>
      <c r="H306" s="19"/>
      <c r="I306" s="19"/>
      <c r="J306" s="19">
        <v>1452.6</v>
      </c>
      <c r="K306" s="19">
        <v>33635.599999999999</v>
      </c>
      <c r="L306" s="20"/>
      <c r="M306" s="20"/>
      <c r="N306" s="20"/>
      <c r="O306" s="20"/>
      <c r="P306" s="28"/>
      <c r="Q306" s="11"/>
    </row>
    <row r="307" spans="1:17" s="2" customFormat="1" ht="23.25" customHeight="1" x14ac:dyDescent="0.2">
      <c r="A307" s="49"/>
      <c r="B307" s="49"/>
      <c r="C307" s="20" t="s">
        <v>9</v>
      </c>
      <c r="D307" s="19">
        <f t="shared" si="126"/>
        <v>0</v>
      </c>
      <c r="E307" s="19"/>
      <c r="F307" s="19"/>
      <c r="G307" s="19"/>
      <c r="H307" s="19"/>
      <c r="I307" s="19"/>
      <c r="J307" s="19"/>
      <c r="K307" s="19"/>
      <c r="L307" s="20"/>
      <c r="M307" s="20"/>
      <c r="N307" s="20"/>
      <c r="O307" s="20"/>
      <c r="P307" s="28"/>
      <c r="Q307" s="11"/>
    </row>
    <row r="308" spans="1:17" s="2" customFormat="1" ht="25.5" customHeight="1" x14ac:dyDescent="0.2">
      <c r="A308" s="47" t="s">
        <v>231</v>
      </c>
      <c r="B308" s="47" t="s">
        <v>298</v>
      </c>
      <c r="C308" s="20" t="s">
        <v>4</v>
      </c>
      <c r="D308" s="19">
        <f t="shared" si="126"/>
        <v>93422.46</v>
      </c>
      <c r="E308" s="19">
        <f t="shared" ref="E308:O308" si="129">E309+E310+E311+E312</f>
        <v>0</v>
      </c>
      <c r="F308" s="19">
        <f t="shared" si="129"/>
        <v>0</v>
      </c>
      <c r="G308" s="19">
        <f t="shared" si="129"/>
        <v>0</v>
      </c>
      <c r="H308" s="19">
        <f t="shared" si="129"/>
        <v>0</v>
      </c>
      <c r="I308" s="19">
        <f t="shared" si="129"/>
        <v>0</v>
      </c>
      <c r="J308" s="19">
        <f t="shared" si="129"/>
        <v>24471.96</v>
      </c>
      <c r="K308" s="19">
        <f t="shared" si="129"/>
        <v>68950.5</v>
      </c>
      <c r="L308" s="19">
        <f t="shared" si="129"/>
        <v>0</v>
      </c>
      <c r="M308" s="19">
        <f t="shared" si="129"/>
        <v>0</v>
      </c>
      <c r="N308" s="19">
        <f t="shared" si="129"/>
        <v>0</v>
      </c>
      <c r="O308" s="19">
        <f t="shared" si="129"/>
        <v>0</v>
      </c>
      <c r="P308" s="28"/>
      <c r="Q308" s="11"/>
    </row>
    <row r="309" spans="1:17" s="2" customFormat="1" ht="23.25" customHeight="1" x14ac:dyDescent="0.2">
      <c r="A309" s="48"/>
      <c r="B309" s="48"/>
      <c r="C309" s="20" t="s">
        <v>2</v>
      </c>
      <c r="D309" s="19">
        <f t="shared" si="126"/>
        <v>29500.400000000001</v>
      </c>
      <c r="E309" s="19"/>
      <c r="F309" s="19"/>
      <c r="G309" s="19"/>
      <c r="H309" s="19"/>
      <c r="I309" s="19"/>
      <c r="J309" s="19">
        <v>20988.400000000001</v>
      </c>
      <c r="K309" s="19">
        <v>8512</v>
      </c>
      <c r="L309" s="20"/>
      <c r="M309" s="20"/>
      <c r="N309" s="20"/>
      <c r="O309" s="20"/>
      <c r="P309" s="28"/>
      <c r="Q309" s="11"/>
    </row>
    <row r="310" spans="1:17" s="2" customFormat="1" ht="23.25" customHeight="1" x14ac:dyDescent="0.2">
      <c r="A310" s="48"/>
      <c r="B310" s="48"/>
      <c r="C310" s="20" t="s">
        <v>3</v>
      </c>
      <c r="D310" s="19">
        <f t="shared" si="126"/>
        <v>46019</v>
      </c>
      <c r="E310" s="19"/>
      <c r="F310" s="19"/>
      <c r="G310" s="19"/>
      <c r="H310" s="19"/>
      <c r="I310" s="19"/>
      <c r="J310" s="19">
        <v>2489.9</v>
      </c>
      <c r="K310" s="19">
        <v>43529.1</v>
      </c>
      <c r="L310" s="20"/>
      <c r="M310" s="20"/>
      <c r="N310" s="20"/>
      <c r="O310" s="20"/>
      <c r="P310" s="28"/>
      <c r="Q310" s="11"/>
    </row>
    <row r="311" spans="1:17" s="2" customFormat="1" ht="31.5" customHeight="1" x14ac:dyDescent="0.2">
      <c r="A311" s="48"/>
      <c r="B311" s="48"/>
      <c r="C311" s="20" t="s">
        <v>19</v>
      </c>
      <c r="D311" s="19">
        <f t="shared" si="126"/>
        <v>17903.060000000001</v>
      </c>
      <c r="E311" s="19"/>
      <c r="F311" s="19"/>
      <c r="G311" s="19"/>
      <c r="H311" s="19"/>
      <c r="I311" s="19"/>
      <c r="J311" s="19">
        <v>993.66</v>
      </c>
      <c r="K311" s="19">
        <v>16909.400000000001</v>
      </c>
      <c r="L311" s="20"/>
      <c r="M311" s="20"/>
      <c r="N311" s="20"/>
      <c r="O311" s="20"/>
      <c r="P311" s="28"/>
      <c r="Q311" s="11"/>
    </row>
    <row r="312" spans="1:17" s="2" customFormat="1" ht="23.25" customHeight="1" x14ac:dyDescent="0.2">
      <c r="A312" s="49"/>
      <c r="B312" s="49"/>
      <c r="C312" s="20" t="s">
        <v>9</v>
      </c>
      <c r="D312" s="19">
        <f t="shared" si="126"/>
        <v>0</v>
      </c>
      <c r="E312" s="19"/>
      <c r="F312" s="19"/>
      <c r="G312" s="19"/>
      <c r="H312" s="19"/>
      <c r="I312" s="19"/>
      <c r="J312" s="19"/>
      <c r="K312" s="19"/>
      <c r="L312" s="20"/>
      <c r="M312" s="20"/>
      <c r="N312" s="20"/>
      <c r="O312" s="20"/>
      <c r="P312" s="28"/>
      <c r="Q312" s="11"/>
    </row>
    <row r="313" spans="1:17" s="2" customFormat="1" ht="52.5" customHeight="1" x14ac:dyDescent="0.2">
      <c r="A313" s="47" t="s">
        <v>232</v>
      </c>
      <c r="B313" s="47" t="s">
        <v>168</v>
      </c>
      <c r="C313" s="20" t="s">
        <v>4</v>
      </c>
      <c r="D313" s="19">
        <f t="shared" si="126"/>
        <v>95679.1</v>
      </c>
      <c r="E313" s="19">
        <f t="shared" ref="E313:O313" si="130">E314+E315+E316+E317</f>
        <v>0</v>
      </c>
      <c r="F313" s="19">
        <f t="shared" si="130"/>
        <v>0</v>
      </c>
      <c r="G313" s="19">
        <f t="shared" si="130"/>
        <v>0</v>
      </c>
      <c r="H313" s="19">
        <f t="shared" si="130"/>
        <v>0</v>
      </c>
      <c r="I313" s="19">
        <f t="shared" si="130"/>
        <v>0</v>
      </c>
      <c r="J313" s="19">
        <f t="shared" si="130"/>
        <v>20001.3</v>
      </c>
      <c r="K313" s="19">
        <f t="shared" si="130"/>
        <v>75677.8</v>
      </c>
      <c r="L313" s="19">
        <f t="shared" si="130"/>
        <v>0</v>
      </c>
      <c r="M313" s="19">
        <f t="shared" si="130"/>
        <v>0</v>
      </c>
      <c r="N313" s="19">
        <f t="shared" si="130"/>
        <v>0</v>
      </c>
      <c r="O313" s="19">
        <f t="shared" si="130"/>
        <v>0</v>
      </c>
      <c r="P313" s="28"/>
      <c r="Q313" s="11"/>
    </row>
    <row r="314" spans="1:17" s="2" customFormat="1" ht="23.25" customHeight="1" x14ac:dyDescent="0.2">
      <c r="A314" s="48"/>
      <c r="B314" s="48"/>
      <c r="C314" s="20" t="s">
        <v>2</v>
      </c>
      <c r="D314" s="19">
        <f t="shared" si="126"/>
        <v>35821.9</v>
      </c>
      <c r="E314" s="19"/>
      <c r="F314" s="19"/>
      <c r="G314" s="19"/>
      <c r="H314" s="19"/>
      <c r="I314" s="19"/>
      <c r="J314" s="19">
        <v>16041</v>
      </c>
      <c r="K314" s="19">
        <v>19780.900000000001</v>
      </c>
      <c r="L314" s="20"/>
      <c r="M314" s="20"/>
      <c r="N314" s="20"/>
      <c r="O314" s="20"/>
      <c r="P314" s="28"/>
      <c r="Q314" s="11"/>
    </row>
    <row r="315" spans="1:17" s="2" customFormat="1" ht="23.25" customHeight="1" x14ac:dyDescent="0.2">
      <c r="A315" s="48"/>
      <c r="B315" s="48"/>
      <c r="C315" s="20" t="s">
        <v>3</v>
      </c>
      <c r="D315" s="19">
        <f t="shared" si="126"/>
        <v>43129.1</v>
      </c>
      <c r="E315" s="19"/>
      <c r="F315" s="19"/>
      <c r="G315" s="19"/>
      <c r="H315" s="19"/>
      <c r="I315" s="19"/>
      <c r="J315" s="19">
        <v>2830.8</v>
      </c>
      <c r="K315" s="19">
        <v>40298.300000000003</v>
      </c>
      <c r="L315" s="20"/>
      <c r="M315" s="20"/>
      <c r="N315" s="20"/>
      <c r="O315" s="20"/>
      <c r="P315" s="28"/>
      <c r="Q315" s="11"/>
    </row>
    <row r="316" spans="1:17" s="2" customFormat="1" ht="27" customHeight="1" x14ac:dyDescent="0.2">
      <c r="A316" s="48"/>
      <c r="B316" s="48"/>
      <c r="C316" s="20" t="s">
        <v>19</v>
      </c>
      <c r="D316" s="19">
        <f t="shared" si="126"/>
        <v>16728.099999999999</v>
      </c>
      <c r="E316" s="19"/>
      <c r="F316" s="19"/>
      <c r="G316" s="19"/>
      <c r="H316" s="19"/>
      <c r="I316" s="19"/>
      <c r="J316" s="19">
        <v>1129.5</v>
      </c>
      <c r="K316" s="19">
        <v>15598.6</v>
      </c>
      <c r="L316" s="20"/>
      <c r="M316" s="20"/>
      <c r="N316" s="20"/>
      <c r="O316" s="20"/>
      <c r="P316" s="28"/>
      <c r="Q316" s="11"/>
    </row>
    <row r="317" spans="1:17" s="2" customFormat="1" ht="23.25" customHeight="1" x14ac:dyDescent="0.2">
      <c r="A317" s="49"/>
      <c r="B317" s="49"/>
      <c r="C317" s="20" t="s">
        <v>9</v>
      </c>
      <c r="D317" s="19">
        <f t="shared" si="126"/>
        <v>0</v>
      </c>
      <c r="E317" s="19"/>
      <c r="F317" s="19"/>
      <c r="G317" s="19"/>
      <c r="H317" s="19"/>
      <c r="I317" s="19"/>
      <c r="J317" s="19"/>
      <c r="K317" s="19"/>
      <c r="L317" s="20"/>
      <c r="M317" s="20"/>
      <c r="N317" s="20"/>
      <c r="O317" s="20"/>
      <c r="P317" s="28"/>
      <c r="Q317" s="11"/>
    </row>
    <row r="318" spans="1:17" s="2" customFormat="1" ht="45.75" customHeight="1" x14ac:dyDescent="0.2">
      <c r="A318" s="47" t="s">
        <v>233</v>
      </c>
      <c r="B318" s="47" t="s">
        <v>299</v>
      </c>
      <c r="C318" s="20" t="s">
        <v>4</v>
      </c>
      <c r="D318" s="19">
        <f t="shared" si="126"/>
        <v>85245.45</v>
      </c>
      <c r="E318" s="19">
        <f t="shared" ref="E318:O318" si="131">E319+E320+E321+E322</f>
        <v>0</v>
      </c>
      <c r="F318" s="19">
        <f t="shared" si="131"/>
        <v>0</v>
      </c>
      <c r="G318" s="19">
        <f t="shared" si="131"/>
        <v>0</v>
      </c>
      <c r="H318" s="19">
        <f t="shared" si="131"/>
        <v>0</v>
      </c>
      <c r="I318" s="19">
        <f t="shared" si="131"/>
        <v>0</v>
      </c>
      <c r="J318" s="19">
        <f t="shared" si="131"/>
        <v>16471.05</v>
      </c>
      <c r="K318" s="19">
        <f t="shared" si="131"/>
        <v>68774.399999999994</v>
      </c>
      <c r="L318" s="19">
        <f t="shared" si="131"/>
        <v>0</v>
      </c>
      <c r="M318" s="19">
        <f t="shared" si="131"/>
        <v>0</v>
      </c>
      <c r="N318" s="19">
        <f t="shared" si="131"/>
        <v>0</v>
      </c>
      <c r="O318" s="19">
        <f t="shared" si="131"/>
        <v>0</v>
      </c>
      <c r="P318" s="28"/>
      <c r="Q318" s="11"/>
    </row>
    <row r="319" spans="1:17" s="2" customFormat="1" ht="29.25" customHeight="1" x14ac:dyDescent="0.2">
      <c r="A319" s="48"/>
      <c r="B319" s="48"/>
      <c r="C319" s="20" t="s">
        <v>2</v>
      </c>
      <c r="D319" s="19">
        <f t="shared" si="126"/>
        <v>29500.400000000001</v>
      </c>
      <c r="E319" s="19"/>
      <c r="F319" s="19"/>
      <c r="G319" s="19"/>
      <c r="H319" s="19"/>
      <c r="I319" s="19"/>
      <c r="J319" s="19">
        <v>13210.3</v>
      </c>
      <c r="K319" s="19">
        <v>16290.1</v>
      </c>
      <c r="L319" s="20"/>
      <c r="M319" s="20"/>
      <c r="N319" s="20"/>
      <c r="O319" s="20"/>
      <c r="P319" s="28"/>
      <c r="Q319" s="11"/>
    </row>
    <row r="320" spans="1:17" s="2" customFormat="1" ht="23.25" customHeight="1" x14ac:dyDescent="0.2">
      <c r="A320" s="48"/>
      <c r="B320" s="48"/>
      <c r="C320" s="20" t="s">
        <v>3</v>
      </c>
      <c r="D320" s="19">
        <f t="shared" si="126"/>
        <v>40169.599999999999</v>
      </c>
      <c r="E320" s="19"/>
      <c r="F320" s="19"/>
      <c r="G320" s="19"/>
      <c r="H320" s="19"/>
      <c r="I320" s="19"/>
      <c r="J320" s="19">
        <v>2331.1999999999998</v>
      </c>
      <c r="K320" s="19">
        <v>37838.400000000001</v>
      </c>
      <c r="L320" s="20"/>
      <c r="M320" s="20"/>
      <c r="N320" s="20"/>
      <c r="O320" s="20"/>
      <c r="P320" s="28"/>
      <c r="Q320" s="11"/>
    </row>
    <row r="321" spans="1:17" s="2" customFormat="1" ht="30" customHeight="1" x14ac:dyDescent="0.2">
      <c r="A321" s="48"/>
      <c r="B321" s="48"/>
      <c r="C321" s="20" t="s">
        <v>19</v>
      </c>
      <c r="D321" s="19">
        <f t="shared" si="126"/>
        <v>15575.45</v>
      </c>
      <c r="E321" s="19"/>
      <c r="F321" s="19"/>
      <c r="G321" s="19"/>
      <c r="H321" s="19"/>
      <c r="I321" s="19"/>
      <c r="J321" s="19">
        <v>929.55</v>
      </c>
      <c r="K321" s="19">
        <v>14645.9</v>
      </c>
      <c r="L321" s="20"/>
      <c r="M321" s="20"/>
      <c r="N321" s="20"/>
      <c r="O321" s="20"/>
      <c r="P321" s="28"/>
      <c r="Q321" s="11"/>
    </row>
    <row r="322" spans="1:17" s="2" customFormat="1" ht="23.25" customHeight="1" x14ac:dyDescent="0.2">
      <c r="A322" s="49"/>
      <c r="B322" s="49"/>
      <c r="C322" s="20" t="s">
        <v>9</v>
      </c>
      <c r="D322" s="19">
        <f t="shared" si="126"/>
        <v>0</v>
      </c>
      <c r="E322" s="19"/>
      <c r="F322" s="19"/>
      <c r="G322" s="19"/>
      <c r="H322" s="19"/>
      <c r="I322" s="19"/>
      <c r="J322" s="19"/>
      <c r="K322" s="19"/>
      <c r="L322" s="20"/>
      <c r="M322" s="20"/>
      <c r="N322" s="20"/>
      <c r="O322" s="20"/>
      <c r="P322" s="28"/>
      <c r="Q322" s="11"/>
    </row>
    <row r="323" spans="1:17" s="2" customFormat="1" ht="54" customHeight="1" x14ac:dyDescent="0.2">
      <c r="A323" s="47" t="s">
        <v>234</v>
      </c>
      <c r="B323" s="47" t="s">
        <v>169</v>
      </c>
      <c r="C323" s="20" t="s">
        <v>4</v>
      </c>
      <c r="D323" s="19">
        <f t="shared" si="126"/>
        <v>153558.29</v>
      </c>
      <c r="E323" s="19">
        <f t="shared" ref="E323:O323" si="132">E324+E325+E326+E327</f>
        <v>0</v>
      </c>
      <c r="F323" s="19">
        <f t="shared" si="132"/>
        <v>0</v>
      </c>
      <c r="G323" s="19">
        <f t="shared" si="132"/>
        <v>0</v>
      </c>
      <c r="H323" s="19">
        <f t="shared" si="132"/>
        <v>0</v>
      </c>
      <c r="I323" s="19">
        <f t="shared" si="132"/>
        <v>0</v>
      </c>
      <c r="J323" s="19">
        <f t="shared" si="132"/>
        <v>27000.39</v>
      </c>
      <c r="K323" s="19">
        <f t="shared" si="132"/>
        <v>126557.9</v>
      </c>
      <c r="L323" s="19">
        <f t="shared" si="132"/>
        <v>0</v>
      </c>
      <c r="M323" s="19">
        <f t="shared" si="132"/>
        <v>0</v>
      </c>
      <c r="N323" s="19">
        <f t="shared" si="132"/>
        <v>0</v>
      </c>
      <c r="O323" s="19">
        <f t="shared" si="132"/>
        <v>0</v>
      </c>
      <c r="P323" s="28"/>
      <c r="Q323" s="11"/>
    </row>
    <row r="324" spans="1:17" s="2" customFormat="1" ht="23.25" customHeight="1" x14ac:dyDescent="0.2">
      <c r="A324" s="48"/>
      <c r="B324" s="48"/>
      <c r="C324" s="20" t="s">
        <v>2</v>
      </c>
      <c r="D324" s="19">
        <f t="shared" si="126"/>
        <v>35821.9</v>
      </c>
      <c r="E324" s="19"/>
      <c r="F324" s="19"/>
      <c r="G324" s="19"/>
      <c r="H324" s="19"/>
      <c r="I324" s="19"/>
      <c r="J324" s="19">
        <v>22846.799999999999</v>
      </c>
      <c r="K324" s="19">
        <v>12975.1</v>
      </c>
      <c r="L324" s="20"/>
      <c r="M324" s="20"/>
      <c r="N324" s="20"/>
      <c r="O324" s="20"/>
      <c r="P324" s="28"/>
      <c r="Q324" s="11"/>
    </row>
    <row r="325" spans="1:17" s="2" customFormat="1" ht="23.25" customHeight="1" x14ac:dyDescent="0.2">
      <c r="A325" s="48"/>
      <c r="B325" s="48"/>
      <c r="C325" s="20" t="s">
        <v>3</v>
      </c>
      <c r="D325" s="19">
        <f t="shared" si="126"/>
        <v>84820.800000000003</v>
      </c>
      <c r="E325" s="19"/>
      <c r="F325" s="19"/>
      <c r="G325" s="19"/>
      <c r="H325" s="19"/>
      <c r="I325" s="19"/>
      <c r="J325" s="19">
        <v>2969.7</v>
      </c>
      <c r="K325" s="19">
        <v>81851.100000000006</v>
      </c>
      <c r="L325" s="20"/>
      <c r="M325" s="20"/>
      <c r="N325" s="20"/>
      <c r="O325" s="20"/>
      <c r="P325" s="28"/>
      <c r="Q325" s="11"/>
    </row>
    <row r="326" spans="1:17" s="2" customFormat="1" ht="28.5" customHeight="1" x14ac:dyDescent="0.2">
      <c r="A326" s="48"/>
      <c r="B326" s="48"/>
      <c r="C326" s="20" t="s">
        <v>19</v>
      </c>
      <c r="D326" s="19">
        <f t="shared" si="126"/>
        <v>32915.589999999997</v>
      </c>
      <c r="E326" s="19"/>
      <c r="F326" s="19"/>
      <c r="G326" s="19"/>
      <c r="H326" s="19"/>
      <c r="I326" s="19"/>
      <c r="J326" s="19">
        <v>1183.8900000000001</v>
      </c>
      <c r="K326" s="19">
        <v>31731.7</v>
      </c>
      <c r="L326" s="20"/>
      <c r="M326" s="20"/>
      <c r="N326" s="20"/>
      <c r="O326" s="20"/>
      <c r="P326" s="28"/>
      <c r="Q326" s="11"/>
    </row>
    <row r="327" spans="1:17" s="2" customFormat="1" ht="23.25" customHeight="1" x14ac:dyDescent="0.2">
      <c r="A327" s="49"/>
      <c r="B327" s="49"/>
      <c r="C327" s="20" t="s">
        <v>9</v>
      </c>
      <c r="D327" s="19">
        <f t="shared" si="126"/>
        <v>0</v>
      </c>
      <c r="E327" s="19"/>
      <c r="F327" s="19"/>
      <c r="G327" s="19"/>
      <c r="H327" s="19"/>
      <c r="I327" s="19"/>
      <c r="J327" s="19"/>
      <c r="K327" s="19"/>
      <c r="L327" s="20"/>
      <c r="M327" s="20"/>
      <c r="N327" s="20"/>
      <c r="O327" s="20"/>
      <c r="P327" s="28"/>
    </row>
    <row r="328" spans="1:17" s="2" customFormat="1" ht="47.25" customHeight="1" x14ac:dyDescent="0.2">
      <c r="A328" s="47" t="s">
        <v>235</v>
      </c>
      <c r="B328" s="47" t="s">
        <v>280</v>
      </c>
      <c r="C328" s="20" t="s">
        <v>4</v>
      </c>
      <c r="D328" s="19">
        <f t="shared" si="126"/>
        <v>254079.7</v>
      </c>
      <c r="E328" s="19"/>
      <c r="F328" s="19"/>
      <c r="G328" s="19"/>
      <c r="H328" s="19"/>
      <c r="I328" s="19"/>
      <c r="J328" s="19">
        <f>J329+J330+J331+J332</f>
        <v>23161.599999999999</v>
      </c>
      <c r="K328" s="19">
        <f t="shared" ref="K328:O328" si="133">K329+K330+K331+K332</f>
        <v>127665.5</v>
      </c>
      <c r="L328" s="19">
        <f t="shared" si="133"/>
        <v>103252.6</v>
      </c>
      <c r="M328" s="19">
        <f t="shared" si="133"/>
        <v>0</v>
      </c>
      <c r="N328" s="19">
        <f t="shared" si="133"/>
        <v>0</v>
      </c>
      <c r="O328" s="19">
        <f t="shared" si="133"/>
        <v>0</v>
      </c>
      <c r="P328" s="28"/>
    </row>
    <row r="329" spans="1:17" s="2" customFormat="1" ht="23.25" customHeight="1" x14ac:dyDescent="0.2">
      <c r="A329" s="48"/>
      <c r="B329" s="48"/>
      <c r="C329" s="20" t="s">
        <v>2</v>
      </c>
      <c r="D329" s="19">
        <f t="shared" si="126"/>
        <v>175300.5</v>
      </c>
      <c r="E329" s="19"/>
      <c r="F329" s="19"/>
      <c r="G329" s="19"/>
      <c r="H329" s="19"/>
      <c r="I329" s="19"/>
      <c r="J329" s="19">
        <v>0</v>
      </c>
      <c r="K329" s="19">
        <v>79814.899999999994</v>
      </c>
      <c r="L329" s="19">
        <v>95485.6</v>
      </c>
      <c r="M329" s="20"/>
      <c r="N329" s="20"/>
      <c r="O329" s="20"/>
      <c r="P329" s="28"/>
    </row>
    <row r="330" spans="1:17" s="2" customFormat="1" ht="23.25" customHeight="1" x14ac:dyDescent="0.2">
      <c r="A330" s="48"/>
      <c r="B330" s="48"/>
      <c r="C330" s="20" t="s">
        <v>3</v>
      </c>
      <c r="D330" s="19">
        <f t="shared" si="126"/>
        <v>56630.8</v>
      </c>
      <c r="E330" s="19"/>
      <c r="F330" s="19"/>
      <c r="G330" s="19"/>
      <c r="H330" s="19"/>
      <c r="I330" s="19"/>
      <c r="J330" s="19">
        <v>16560.5</v>
      </c>
      <c r="K330" s="19">
        <v>34486.699999999997</v>
      </c>
      <c r="L330" s="19">
        <v>5583.6</v>
      </c>
      <c r="M330" s="20"/>
      <c r="N330" s="20"/>
      <c r="O330" s="20"/>
      <c r="P330" s="28"/>
    </row>
    <row r="331" spans="1:17" s="2" customFormat="1" ht="30" customHeight="1" x14ac:dyDescent="0.2">
      <c r="A331" s="48"/>
      <c r="B331" s="48"/>
      <c r="C331" s="20" t="s">
        <v>19</v>
      </c>
      <c r="D331" s="19">
        <f t="shared" si="126"/>
        <v>22148.400000000001</v>
      </c>
      <c r="E331" s="19"/>
      <c r="F331" s="19"/>
      <c r="G331" s="19"/>
      <c r="H331" s="19"/>
      <c r="I331" s="19"/>
      <c r="J331" s="19">
        <v>6601.1</v>
      </c>
      <c r="K331" s="19">
        <v>13363.9</v>
      </c>
      <c r="L331" s="19">
        <v>2183.4</v>
      </c>
      <c r="M331" s="20"/>
      <c r="N331" s="20"/>
      <c r="O331" s="20"/>
      <c r="P331" s="28"/>
    </row>
    <row r="332" spans="1:17" s="2" customFormat="1" ht="33" customHeight="1" x14ac:dyDescent="0.2">
      <c r="A332" s="49"/>
      <c r="B332" s="49"/>
      <c r="C332" s="20" t="s">
        <v>9</v>
      </c>
      <c r="D332" s="19">
        <f t="shared" si="126"/>
        <v>0</v>
      </c>
      <c r="E332" s="19"/>
      <c r="F332" s="19"/>
      <c r="G332" s="19"/>
      <c r="H332" s="19"/>
      <c r="I332" s="19"/>
      <c r="J332" s="19"/>
      <c r="K332" s="19"/>
      <c r="L332" s="20"/>
      <c r="M332" s="20"/>
      <c r="N332" s="20"/>
      <c r="O332" s="20"/>
      <c r="P332" s="28"/>
    </row>
    <row r="333" spans="1:17" s="2" customFormat="1" ht="23.25" customHeight="1" x14ac:dyDescent="0.2">
      <c r="A333" s="47" t="s">
        <v>236</v>
      </c>
      <c r="B333" s="47" t="s">
        <v>281</v>
      </c>
      <c r="C333" s="20" t="s">
        <v>4</v>
      </c>
      <c r="D333" s="19">
        <f t="shared" si="126"/>
        <v>249483.6</v>
      </c>
      <c r="E333" s="19"/>
      <c r="F333" s="19"/>
      <c r="G333" s="19"/>
      <c r="H333" s="19"/>
      <c r="I333" s="19"/>
      <c r="J333" s="19">
        <f>J334+J335+J336+J337</f>
        <v>0</v>
      </c>
      <c r="K333" s="19">
        <f>K334+K335+K336+K337</f>
        <v>67455.5</v>
      </c>
      <c r="L333" s="19">
        <f t="shared" ref="L333:O333" si="134">L334+L335+L336+L337</f>
        <v>182028.1</v>
      </c>
      <c r="M333" s="19">
        <f t="shared" si="134"/>
        <v>0</v>
      </c>
      <c r="N333" s="19">
        <f t="shared" si="134"/>
        <v>0</v>
      </c>
      <c r="O333" s="19">
        <f t="shared" si="134"/>
        <v>0</v>
      </c>
      <c r="P333" s="28"/>
    </row>
    <row r="334" spans="1:17" s="2" customFormat="1" ht="23.25" customHeight="1" x14ac:dyDescent="0.2">
      <c r="A334" s="48"/>
      <c r="B334" s="48"/>
      <c r="C334" s="20" t="s">
        <v>2</v>
      </c>
      <c r="D334" s="19">
        <f t="shared" si="126"/>
        <v>143260.5</v>
      </c>
      <c r="E334" s="19"/>
      <c r="F334" s="19"/>
      <c r="G334" s="19"/>
      <c r="H334" s="19"/>
      <c r="I334" s="19"/>
      <c r="J334" s="19"/>
      <c r="K334" s="19">
        <v>60506.3</v>
      </c>
      <c r="L334" s="19">
        <v>82754.2</v>
      </c>
      <c r="M334" s="21"/>
      <c r="N334" s="20"/>
      <c r="O334" s="20"/>
      <c r="P334" s="28"/>
    </row>
    <row r="335" spans="1:17" s="2" customFormat="1" ht="23.25" customHeight="1" x14ac:dyDescent="0.2">
      <c r="A335" s="48"/>
      <c r="B335" s="48"/>
      <c r="C335" s="20" t="s">
        <v>3</v>
      </c>
      <c r="D335" s="19">
        <f t="shared" si="126"/>
        <v>76562.3</v>
      </c>
      <c r="E335" s="19"/>
      <c r="F335" s="19"/>
      <c r="G335" s="19"/>
      <c r="H335" s="19"/>
      <c r="I335" s="19"/>
      <c r="J335" s="19"/>
      <c r="K335" s="19">
        <v>5000</v>
      </c>
      <c r="L335" s="19">
        <v>71562.3</v>
      </c>
      <c r="M335" s="21"/>
      <c r="N335" s="20"/>
      <c r="O335" s="20"/>
      <c r="P335" s="28"/>
    </row>
    <row r="336" spans="1:17" s="2" customFormat="1" ht="28.5" customHeight="1" x14ac:dyDescent="0.2">
      <c r="A336" s="48"/>
      <c r="B336" s="48"/>
      <c r="C336" s="20" t="s">
        <v>19</v>
      </c>
      <c r="D336" s="19">
        <f t="shared" si="126"/>
        <v>29660.799999999999</v>
      </c>
      <c r="E336" s="19"/>
      <c r="F336" s="19"/>
      <c r="G336" s="19"/>
      <c r="H336" s="19"/>
      <c r="I336" s="19"/>
      <c r="J336" s="19"/>
      <c r="K336" s="19">
        <v>1949.2</v>
      </c>
      <c r="L336" s="19">
        <v>27711.599999999999</v>
      </c>
      <c r="M336" s="21"/>
      <c r="N336" s="20"/>
      <c r="O336" s="20"/>
      <c r="P336" s="28"/>
    </row>
    <row r="337" spans="1:16" s="2" customFormat="1" ht="23.25" customHeight="1" x14ac:dyDescent="0.2">
      <c r="A337" s="49"/>
      <c r="B337" s="49"/>
      <c r="C337" s="20" t="s">
        <v>9</v>
      </c>
      <c r="D337" s="19">
        <f t="shared" si="126"/>
        <v>0</v>
      </c>
      <c r="E337" s="19"/>
      <c r="F337" s="19"/>
      <c r="G337" s="19"/>
      <c r="H337" s="19"/>
      <c r="I337" s="19"/>
      <c r="J337" s="19"/>
      <c r="K337" s="19"/>
      <c r="L337" s="20"/>
      <c r="M337" s="20"/>
      <c r="N337" s="20"/>
      <c r="O337" s="20"/>
      <c r="P337" s="28"/>
    </row>
    <row r="338" spans="1:16" s="2" customFormat="1" ht="33" customHeight="1" x14ac:dyDescent="0.2">
      <c r="A338" s="47" t="s">
        <v>183</v>
      </c>
      <c r="B338" s="47" t="s">
        <v>304</v>
      </c>
      <c r="C338" s="20" t="s">
        <v>4</v>
      </c>
      <c r="D338" s="19">
        <f t="shared" ref="D338:D422" si="135">SUM(E338:O338)</f>
        <v>1396191.9</v>
      </c>
      <c r="E338" s="19">
        <f>E339+E340+E341+E342</f>
        <v>0</v>
      </c>
      <c r="F338" s="19">
        <f t="shared" ref="F338:O338" si="136">F339+F340+F341+F342</f>
        <v>0</v>
      </c>
      <c r="G338" s="19">
        <f t="shared" si="136"/>
        <v>0</v>
      </c>
      <c r="H338" s="19">
        <f t="shared" si="136"/>
        <v>0</v>
      </c>
      <c r="I338" s="19">
        <f t="shared" si="136"/>
        <v>463542.6</v>
      </c>
      <c r="J338" s="19">
        <f t="shared" si="136"/>
        <v>932649.3</v>
      </c>
      <c r="K338" s="19">
        <f t="shared" si="136"/>
        <v>0</v>
      </c>
      <c r="L338" s="19">
        <f t="shared" si="136"/>
        <v>0</v>
      </c>
      <c r="M338" s="19">
        <f t="shared" si="136"/>
        <v>0</v>
      </c>
      <c r="N338" s="19">
        <f t="shared" si="136"/>
        <v>0</v>
      </c>
      <c r="O338" s="19">
        <f t="shared" si="136"/>
        <v>0</v>
      </c>
      <c r="P338" s="28"/>
    </row>
    <row r="339" spans="1:16" s="2" customFormat="1" ht="23.25" customHeight="1" x14ac:dyDescent="0.2">
      <c r="A339" s="48"/>
      <c r="B339" s="48"/>
      <c r="C339" s="20" t="s">
        <v>2</v>
      </c>
      <c r="D339" s="19">
        <f t="shared" si="135"/>
        <v>749552.7</v>
      </c>
      <c r="E339" s="19">
        <f>SUM(E344,E349,E354,E359,E364,E369)</f>
        <v>0</v>
      </c>
      <c r="F339" s="19">
        <f t="shared" ref="F339:O339" si="137">SUM(F344,F349,F354,F359,F364,F369)</f>
        <v>0</v>
      </c>
      <c r="G339" s="19">
        <f t="shared" si="137"/>
        <v>0</v>
      </c>
      <c r="H339" s="19">
        <f t="shared" si="137"/>
        <v>0</v>
      </c>
      <c r="I339" s="19">
        <f t="shared" si="137"/>
        <v>349094.40000000002</v>
      </c>
      <c r="J339" s="19">
        <f t="shared" si="137"/>
        <v>400458.3</v>
      </c>
      <c r="K339" s="19">
        <f t="shared" si="137"/>
        <v>0</v>
      </c>
      <c r="L339" s="19">
        <f t="shared" si="137"/>
        <v>0</v>
      </c>
      <c r="M339" s="19">
        <f t="shared" si="137"/>
        <v>0</v>
      </c>
      <c r="N339" s="19">
        <f t="shared" si="137"/>
        <v>0</v>
      </c>
      <c r="O339" s="19">
        <f t="shared" si="137"/>
        <v>0</v>
      </c>
      <c r="P339" s="28"/>
    </row>
    <row r="340" spans="1:16" s="2" customFormat="1" ht="23.25" customHeight="1" x14ac:dyDescent="0.2">
      <c r="A340" s="48"/>
      <c r="B340" s="48"/>
      <c r="C340" s="20" t="s">
        <v>3</v>
      </c>
      <c r="D340" s="19">
        <f t="shared" si="135"/>
        <v>460858</v>
      </c>
      <c r="E340" s="19">
        <f t="shared" ref="E340:O342" si="138">SUM(E345,E350,E355,E360,E365,E370)</f>
        <v>0</v>
      </c>
      <c r="F340" s="19">
        <f t="shared" si="138"/>
        <v>0</v>
      </c>
      <c r="G340" s="19">
        <f t="shared" si="138"/>
        <v>0</v>
      </c>
      <c r="H340" s="19">
        <f t="shared" si="138"/>
        <v>0</v>
      </c>
      <c r="I340" s="19">
        <f t="shared" si="138"/>
        <v>80341.399999999994</v>
      </c>
      <c r="J340" s="19">
        <f t="shared" si="138"/>
        <v>380516.6</v>
      </c>
      <c r="K340" s="19">
        <f t="shared" si="138"/>
        <v>0</v>
      </c>
      <c r="L340" s="19">
        <f t="shared" si="138"/>
        <v>0</v>
      </c>
      <c r="M340" s="19">
        <f t="shared" si="138"/>
        <v>0</v>
      </c>
      <c r="N340" s="19">
        <f t="shared" si="138"/>
        <v>0</v>
      </c>
      <c r="O340" s="19">
        <f t="shared" si="138"/>
        <v>0</v>
      </c>
      <c r="P340" s="28"/>
    </row>
    <row r="341" spans="1:16" s="2" customFormat="1" ht="34.5" customHeight="1" x14ac:dyDescent="0.2">
      <c r="A341" s="48"/>
      <c r="B341" s="48"/>
      <c r="C341" s="20" t="s">
        <v>19</v>
      </c>
      <c r="D341" s="19">
        <f t="shared" si="135"/>
        <v>185781.2</v>
      </c>
      <c r="E341" s="19">
        <f t="shared" si="138"/>
        <v>0</v>
      </c>
      <c r="F341" s="19">
        <f t="shared" si="138"/>
        <v>0</v>
      </c>
      <c r="G341" s="19">
        <f t="shared" si="138"/>
        <v>0</v>
      </c>
      <c r="H341" s="19">
        <f t="shared" si="138"/>
        <v>0</v>
      </c>
      <c r="I341" s="19">
        <f t="shared" si="138"/>
        <v>34106.800000000003</v>
      </c>
      <c r="J341" s="19">
        <f t="shared" si="138"/>
        <v>151674.4</v>
      </c>
      <c r="K341" s="19">
        <f t="shared" si="138"/>
        <v>0</v>
      </c>
      <c r="L341" s="19">
        <f t="shared" si="138"/>
        <v>0</v>
      </c>
      <c r="M341" s="19">
        <f t="shared" si="138"/>
        <v>0</v>
      </c>
      <c r="N341" s="19">
        <f t="shared" si="138"/>
        <v>0</v>
      </c>
      <c r="O341" s="19">
        <f t="shared" si="138"/>
        <v>0</v>
      </c>
      <c r="P341" s="28"/>
    </row>
    <row r="342" spans="1:16" s="2" customFormat="1" ht="23.25" customHeight="1" x14ac:dyDescent="0.2">
      <c r="A342" s="49"/>
      <c r="B342" s="49"/>
      <c r="C342" s="20" t="s">
        <v>9</v>
      </c>
      <c r="D342" s="19">
        <f t="shared" si="135"/>
        <v>0</v>
      </c>
      <c r="E342" s="19">
        <f t="shared" si="138"/>
        <v>0</v>
      </c>
      <c r="F342" s="19">
        <f t="shared" si="138"/>
        <v>0</v>
      </c>
      <c r="G342" s="19">
        <f t="shared" si="138"/>
        <v>0</v>
      </c>
      <c r="H342" s="19">
        <f t="shared" si="138"/>
        <v>0</v>
      </c>
      <c r="I342" s="19">
        <f t="shared" si="138"/>
        <v>0</v>
      </c>
      <c r="J342" s="19">
        <f t="shared" si="138"/>
        <v>0</v>
      </c>
      <c r="K342" s="19">
        <f t="shared" si="138"/>
        <v>0</v>
      </c>
      <c r="L342" s="19">
        <f t="shared" si="138"/>
        <v>0</v>
      </c>
      <c r="M342" s="19">
        <f t="shared" si="138"/>
        <v>0</v>
      </c>
      <c r="N342" s="19">
        <f t="shared" si="138"/>
        <v>0</v>
      </c>
      <c r="O342" s="19">
        <f t="shared" si="138"/>
        <v>0</v>
      </c>
      <c r="P342" s="28"/>
    </row>
    <row r="343" spans="1:16" s="2" customFormat="1" ht="27.75" customHeight="1" x14ac:dyDescent="0.2">
      <c r="A343" s="47" t="s">
        <v>237</v>
      </c>
      <c r="B343" s="47" t="s">
        <v>282</v>
      </c>
      <c r="C343" s="20" t="s">
        <v>4</v>
      </c>
      <c r="D343" s="19">
        <f t="shared" si="135"/>
        <v>161784.4</v>
      </c>
      <c r="E343" s="19">
        <f>E344+E345+E346+E347</f>
        <v>0</v>
      </c>
      <c r="F343" s="19">
        <f t="shared" ref="F343:O343" si="139">F344+F345+F346+F347</f>
        <v>0</v>
      </c>
      <c r="G343" s="19">
        <f t="shared" si="139"/>
        <v>0</v>
      </c>
      <c r="H343" s="19">
        <f t="shared" si="139"/>
        <v>0</v>
      </c>
      <c r="I343" s="19">
        <f t="shared" si="139"/>
        <v>68469</v>
      </c>
      <c r="J343" s="19">
        <f t="shared" si="139"/>
        <v>93315.4</v>
      </c>
      <c r="K343" s="19">
        <f t="shared" si="139"/>
        <v>0</v>
      </c>
      <c r="L343" s="19">
        <f t="shared" si="139"/>
        <v>0</v>
      </c>
      <c r="M343" s="19">
        <f t="shared" si="139"/>
        <v>0</v>
      </c>
      <c r="N343" s="19">
        <f t="shared" si="139"/>
        <v>0</v>
      </c>
      <c r="O343" s="19">
        <f t="shared" si="139"/>
        <v>0</v>
      </c>
      <c r="P343" s="28"/>
    </row>
    <row r="344" spans="1:16" s="2" customFormat="1" ht="27.75" customHeight="1" x14ac:dyDescent="0.2">
      <c r="A344" s="48"/>
      <c r="B344" s="48"/>
      <c r="C344" s="20" t="s">
        <v>2</v>
      </c>
      <c r="D344" s="19">
        <f t="shared" si="135"/>
        <v>96972.3</v>
      </c>
      <c r="E344" s="19"/>
      <c r="F344" s="19"/>
      <c r="G344" s="19"/>
      <c r="H344" s="19"/>
      <c r="I344" s="21">
        <v>50853.599999999999</v>
      </c>
      <c r="J344" s="19">
        <v>46118.7</v>
      </c>
      <c r="K344" s="19"/>
      <c r="L344" s="20"/>
      <c r="M344" s="20"/>
      <c r="N344" s="20"/>
      <c r="O344" s="20"/>
      <c r="P344" s="28"/>
    </row>
    <row r="345" spans="1:16" s="2" customFormat="1" ht="19.5" customHeight="1" x14ac:dyDescent="0.2">
      <c r="A345" s="48"/>
      <c r="B345" s="48"/>
      <c r="C345" s="20" t="s">
        <v>3</v>
      </c>
      <c r="D345" s="19">
        <f t="shared" si="135"/>
        <v>46111.3</v>
      </c>
      <c r="E345" s="19"/>
      <c r="F345" s="19"/>
      <c r="G345" s="19"/>
      <c r="H345" s="19"/>
      <c r="I345" s="21">
        <f>3391.4+8974.3</f>
        <v>12365.7</v>
      </c>
      <c r="J345" s="19">
        <v>33745.599999999999</v>
      </c>
      <c r="K345" s="19"/>
      <c r="L345" s="20"/>
      <c r="M345" s="20"/>
      <c r="N345" s="20"/>
      <c r="O345" s="20"/>
      <c r="P345" s="28"/>
    </row>
    <row r="346" spans="1:16" s="2" customFormat="1" ht="48" customHeight="1" x14ac:dyDescent="0.2">
      <c r="A346" s="48"/>
      <c r="B346" s="48"/>
      <c r="C346" s="20" t="s">
        <v>19</v>
      </c>
      <c r="D346" s="19">
        <f t="shared" si="135"/>
        <v>18700.8</v>
      </c>
      <c r="E346" s="19"/>
      <c r="F346" s="19"/>
      <c r="G346" s="19"/>
      <c r="H346" s="19"/>
      <c r="I346" s="21">
        <f>1440+3809.7</f>
        <v>5249.7</v>
      </c>
      <c r="J346" s="19">
        <v>13451.1</v>
      </c>
      <c r="K346" s="19"/>
      <c r="L346" s="20"/>
      <c r="M346" s="20"/>
      <c r="N346" s="20"/>
      <c r="O346" s="20"/>
      <c r="P346" s="28"/>
    </row>
    <row r="347" spans="1:16" s="2" customFormat="1" ht="35.25" customHeight="1" x14ac:dyDescent="0.2">
      <c r="A347" s="49"/>
      <c r="B347" s="49"/>
      <c r="C347" s="20" t="s">
        <v>9</v>
      </c>
      <c r="D347" s="19">
        <f t="shared" si="135"/>
        <v>0</v>
      </c>
      <c r="E347" s="19"/>
      <c r="F347" s="19"/>
      <c r="G347" s="19"/>
      <c r="H347" s="19"/>
      <c r="I347" s="19"/>
      <c r="J347" s="19"/>
      <c r="K347" s="19"/>
      <c r="L347" s="20"/>
      <c r="M347" s="20"/>
      <c r="N347" s="20"/>
      <c r="O347" s="20"/>
      <c r="P347" s="28"/>
    </row>
    <row r="348" spans="1:16" s="2" customFormat="1" ht="21" customHeight="1" x14ac:dyDescent="0.2">
      <c r="A348" s="47" t="s">
        <v>238</v>
      </c>
      <c r="B348" s="47" t="s">
        <v>283</v>
      </c>
      <c r="C348" s="20" t="s">
        <v>4</v>
      </c>
      <c r="D348" s="19">
        <f t="shared" si="135"/>
        <v>159623.35999999999</v>
      </c>
      <c r="E348" s="19">
        <f>E349+E350+E351+E352</f>
        <v>0</v>
      </c>
      <c r="F348" s="19">
        <f t="shared" ref="F348:O348" si="140">F349+F350+F351+F352</f>
        <v>0</v>
      </c>
      <c r="G348" s="19">
        <f t="shared" si="140"/>
        <v>0</v>
      </c>
      <c r="H348" s="19">
        <f t="shared" si="140"/>
        <v>0</v>
      </c>
      <c r="I348" s="19">
        <f t="shared" si="140"/>
        <v>74608.5</v>
      </c>
      <c r="J348" s="19">
        <f t="shared" si="140"/>
        <v>85014.86</v>
      </c>
      <c r="K348" s="19">
        <f t="shared" si="140"/>
        <v>0</v>
      </c>
      <c r="L348" s="19">
        <f t="shared" si="140"/>
        <v>0</v>
      </c>
      <c r="M348" s="19">
        <f t="shared" si="140"/>
        <v>0</v>
      </c>
      <c r="N348" s="19">
        <f t="shared" si="140"/>
        <v>0</v>
      </c>
      <c r="O348" s="19">
        <f t="shared" si="140"/>
        <v>0</v>
      </c>
      <c r="P348" s="28"/>
    </row>
    <row r="349" spans="1:16" s="2" customFormat="1" ht="27" customHeight="1" x14ac:dyDescent="0.2">
      <c r="A349" s="48"/>
      <c r="B349" s="48"/>
      <c r="C349" s="20" t="s">
        <v>2</v>
      </c>
      <c r="D349" s="19">
        <f t="shared" si="135"/>
        <v>101972.3</v>
      </c>
      <c r="E349" s="19"/>
      <c r="F349" s="19"/>
      <c r="G349" s="19"/>
      <c r="H349" s="19"/>
      <c r="I349" s="21">
        <v>55853.599999999999</v>
      </c>
      <c r="J349" s="19">
        <v>46118.7</v>
      </c>
      <c r="K349" s="19"/>
      <c r="L349" s="20"/>
      <c r="M349" s="20"/>
      <c r="N349" s="20"/>
      <c r="O349" s="20"/>
      <c r="P349" s="28"/>
    </row>
    <row r="350" spans="1:16" s="2" customFormat="1" ht="18" customHeight="1" x14ac:dyDescent="0.2">
      <c r="A350" s="48"/>
      <c r="B350" s="48"/>
      <c r="C350" s="20" t="s">
        <v>3</v>
      </c>
      <c r="D350" s="19">
        <f t="shared" si="135"/>
        <v>40976.5</v>
      </c>
      <c r="E350" s="19"/>
      <c r="F350" s="19"/>
      <c r="G350" s="19"/>
      <c r="H350" s="19"/>
      <c r="I350" s="21">
        <f>3309.2+9856.5</f>
        <v>13165.7</v>
      </c>
      <c r="J350" s="19">
        <v>27810.799999999999</v>
      </c>
      <c r="K350" s="19"/>
      <c r="L350" s="20"/>
      <c r="M350" s="20"/>
      <c r="N350" s="20"/>
      <c r="O350" s="20"/>
      <c r="P350" s="28"/>
    </row>
    <row r="351" spans="1:16" s="2" customFormat="1" ht="27.75" customHeight="1" x14ac:dyDescent="0.2">
      <c r="A351" s="48"/>
      <c r="B351" s="48"/>
      <c r="C351" s="20" t="s">
        <v>19</v>
      </c>
      <c r="D351" s="19">
        <f t="shared" si="135"/>
        <v>16674.560000000001</v>
      </c>
      <c r="E351" s="19"/>
      <c r="F351" s="19"/>
      <c r="G351" s="19"/>
      <c r="H351" s="19"/>
      <c r="I351" s="21">
        <f>1405+4184.2</f>
        <v>5589.2</v>
      </c>
      <c r="J351" s="19">
        <v>11085.36</v>
      </c>
      <c r="K351" s="19"/>
      <c r="L351" s="20"/>
      <c r="M351" s="20"/>
      <c r="N351" s="20"/>
      <c r="O351" s="20"/>
      <c r="P351" s="28"/>
    </row>
    <row r="352" spans="1:16" s="2" customFormat="1" ht="30" customHeight="1" x14ac:dyDescent="0.2">
      <c r="A352" s="49"/>
      <c r="B352" s="49"/>
      <c r="C352" s="20" t="s">
        <v>9</v>
      </c>
      <c r="D352" s="19">
        <f t="shared" si="135"/>
        <v>0</v>
      </c>
      <c r="E352" s="19"/>
      <c r="F352" s="19"/>
      <c r="G352" s="19"/>
      <c r="H352" s="19"/>
      <c r="I352" s="19"/>
      <c r="J352" s="19"/>
      <c r="K352" s="19"/>
      <c r="L352" s="20"/>
      <c r="M352" s="20"/>
      <c r="N352" s="20"/>
      <c r="O352" s="20"/>
      <c r="P352" s="28"/>
    </row>
    <row r="353" spans="1:16" s="2" customFormat="1" ht="23.25" customHeight="1" x14ac:dyDescent="0.2">
      <c r="A353" s="47" t="s">
        <v>239</v>
      </c>
      <c r="B353" s="47" t="s">
        <v>284</v>
      </c>
      <c r="C353" s="20" t="s">
        <v>4</v>
      </c>
      <c r="D353" s="19">
        <f t="shared" si="135"/>
        <v>292816.51</v>
      </c>
      <c r="E353" s="19">
        <f>E354+E355+E356+E357</f>
        <v>0</v>
      </c>
      <c r="F353" s="19">
        <f>F354+F355+F356+F357</f>
        <v>0</v>
      </c>
      <c r="G353" s="19">
        <f>G354+G355+G356+G357</f>
        <v>0</v>
      </c>
      <c r="H353" s="19">
        <f>H354+H355+H356+H357</f>
        <v>0</v>
      </c>
      <c r="I353" s="19">
        <f t="shared" ref="I353" si="141">SUM(I354:I357)</f>
        <v>80103.5</v>
      </c>
      <c r="J353" s="19">
        <f>SUM(J354:J357)</f>
        <v>212713.01</v>
      </c>
      <c r="K353" s="19">
        <f t="shared" ref="K353:O353" si="142">SUM(K354:K357)</f>
        <v>0</v>
      </c>
      <c r="L353" s="19">
        <f t="shared" si="142"/>
        <v>0</v>
      </c>
      <c r="M353" s="19">
        <f t="shared" si="142"/>
        <v>0</v>
      </c>
      <c r="N353" s="19">
        <f t="shared" si="142"/>
        <v>0</v>
      </c>
      <c r="O353" s="19">
        <f t="shared" si="142"/>
        <v>0</v>
      </c>
      <c r="P353" s="28"/>
    </row>
    <row r="354" spans="1:16" s="2" customFormat="1" ht="23.25" customHeight="1" x14ac:dyDescent="0.2">
      <c r="A354" s="48"/>
      <c r="B354" s="48"/>
      <c r="C354" s="20" t="s">
        <v>2</v>
      </c>
      <c r="D354" s="19">
        <f t="shared" si="135"/>
        <v>130611.5</v>
      </c>
      <c r="E354" s="19"/>
      <c r="F354" s="19"/>
      <c r="G354" s="19"/>
      <c r="H354" s="19"/>
      <c r="I354" s="21">
        <v>60596.800000000003</v>
      </c>
      <c r="J354" s="19">
        <v>70014.7</v>
      </c>
      <c r="K354" s="19"/>
      <c r="L354" s="20"/>
      <c r="M354" s="20"/>
      <c r="N354" s="20"/>
      <c r="O354" s="20"/>
      <c r="P354" s="28"/>
    </row>
    <row r="355" spans="1:16" s="2" customFormat="1" ht="23.25" customHeight="1" x14ac:dyDescent="0.2">
      <c r="A355" s="48"/>
      <c r="B355" s="48"/>
      <c r="C355" s="20" t="s">
        <v>3</v>
      </c>
      <c r="D355" s="19">
        <f t="shared" si="135"/>
        <v>115722.9</v>
      </c>
      <c r="E355" s="19"/>
      <c r="F355" s="19"/>
      <c r="G355" s="19"/>
      <c r="H355" s="19"/>
      <c r="I355" s="21">
        <f>3000+10693.6</f>
        <v>13693.6</v>
      </c>
      <c r="J355" s="19">
        <v>102029.3</v>
      </c>
      <c r="K355" s="19"/>
      <c r="L355" s="20"/>
      <c r="M355" s="20"/>
      <c r="N355" s="20"/>
      <c r="O355" s="20"/>
      <c r="P355" s="28"/>
    </row>
    <row r="356" spans="1:16" s="2" customFormat="1" ht="32.25" customHeight="1" x14ac:dyDescent="0.2">
      <c r="A356" s="48"/>
      <c r="B356" s="48"/>
      <c r="C356" s="20" t="s">
        <v>19</v>
      </c>
      <c r="D356" s="19">
        <f t="shared" si="135"/>
        <v>46482.11</v>
      </c>
      <c r="E356" s="19"/>
      <c r="F356" s="19"/>
      <c r="G356" s="19"/>
      <c r="H356" s="19"/>
      <c r="I356" s="21">
        <f>1273.6+4539.5</f>
        <v>5813.1</v>
      </c>
      <c r="J356" s="19">
        <v>40669.01</v>
      </c>
      <c r="K356" s="19"/>
      <c r="L356" s="20"/>
      <c r="M356" s="20"/>
      <c r="N356" s="20"/>
      <c r="O356" s="20"/>
      <c r="P356" s="28"/>
    </row>
    <row r="357" spans="1:16" s="2" customFormat="1" ht="23.25" customHeight="1" x14ac:dyDescent="0.2">
      <c r="A357" s="49"/>
      <c r="B357" s="49"/>
      <c r="C357" s="20" t="s">
        <v>9</v>
      </c>
      <c r="D357" s="19">
        <f t="shared" si="135"/>
        <v>0</v>
      </c>
      <c r="E357" s="19"/>
      <c r="F357" s="19"/>
      <c r="G357" s="19"/>
      <c r="H357" s="19"/>
      <c r="I357" s="19"/>
      <c r="J357" s="19"/>
      <c r="K357" s="19"/>
      <c r="L357" s="20"/>
      <c r="M357" s="20"/>
      <c r="N357" s="20"/>
      <c r="O357" s="20"/>
      <c r="P357" s="28"/>
    </row>
    <row r="358" spans="1:16" s="2" customFormat="1" ht="23.25" customHeight="1" x14ac:dyDescent="0.2">
      <c r="A358" s="47" t="s">
        <v>240</v>
      </c>
      <c r="B358" s="47" t="s">
        <v>285</v>
      </c>
      <c r="C358" s="20" t="s">
        <v>4</v>
      </c>
      <c r="D358" s="19">
        <f t="shared" si="135"/>
        <v>203591.31</v>
      </c>
      <c r="E358" s="19">
        <f>E359+E360+E361+E362</f>
        <v>0</v>
      </c>
      <c r="F358" s="19">
        <f>F359+F360+F361+F362</f>
        <v>0</v>
      </c>
      <c r="G358" s="19">
        <f>G359+G360+G361+G362</f>
        <v>0</v>
      </c>
      <c r="H358" s="19">
        <f>H359+H360+H361+H362</f>
        <v>0</v>
      </c>
      <c r="I358" s="19">
        <f t="shared" ref="I358" si="143">SUM(I359:I362)</f>
        <v>80103.5</v>
      </c>
      <c r="J358" s="19">
        <f>SUM(J359:J362)</f>
        <v>123487.81</v>
      </c>
      <c r="K358" s="19">
        <f t="shared" ref="K358:O358" si="144">SUM(K359:K362)</f>
        <v>0</v>
      </c>
      <c r="L358" s="19">
        <f t="shared" si="144"/>
        <v>0</v>
      </c>
      <c r="M358" s="19">
        <f t="shared" si="144"/>
        <v>0</v>
      </c>
      <c r="N358" s="19">
        <f t="shared" si="144"/>
        <v>0</v>
      </c>
      <c r="O358" s="19">
        <f t="shared" si="144"/>
        <v>0</v>
      </c>
      <c r="P358" s="28"/>
    </row>
    <row r="359" spans="1:16" s="2" customFormat="1" ht="23.25" customHeight="1" x14ac:dyDescent="0.2">
      <c r="A359" s="48"/>
      <c r="B359" s="48"/>
      <c r="C359" s="20" t="s">
        <v>2</v>
      </c>
      <c r="D359" s="19">
        <f t="shared" si="135"/>
        <v>148825.5</v>
      </c>
      <c r="E359" s="19"/>
      <c r="F359" s="19"/>
      <c r="G359" s="19"/>
      <c r="H359" s="19"/>
      <c r="I359" s="21">
        <v>60596.800000000003</v>
      </c>
      <c r="J359" s="19">
        <v>88228.7</v>
      </c>
      <c r="K359" s="19"/>
      <c r="L359" s="20"/>
      <c r="M359" s="20"/>
      <c r="N359" s="20"/>
      <c r="O359" s="20"/>
      <c r="P359" s="28"/>
    </row>
    <row r="360" spans="1:16" s="2" customFormat="1" ht="23.25" customHeight="1" x14ac:dyDescent="0.2">
      <c r="A360" s="48"/>
      <c r="B360" s="48"/>
      <c r="C360" s="20" t="s">
        <v>3</v>
      </c>
      <c r="D360" s="19">
        <f t="shared" si="135"/>
        <v>38903.9</v>
      </c>
      <c r="E360" s="19"/>
      <c r="F360" s="19"/>
      <c r="G360" s="19"/>
      <c r="H360" s="19"/>
      <c r="I360" s="21">
        <f>3000+10693.6</f>
        <v>13693.6</v>
      </c>
      <c r="J360" s="19">
        <v>25210.3</v>
      </c>
      <c r="K360" s="19"/>
      <c r="L360" s="20"/>
      <c r="M360" s="20"/>
      <c r="N360" s="20"/>
      <c r="O360" s="20"/>
      <c r="P360" s="28"/>
    </row>
    <row r="361" spans="1:16" s="2" customFormat="1" ht="29.25" customHeight="1" x14ac:dyDescent="0.2">
      <c r="A361" s="48"/>
      <c r="B361" s="48"/>
      <c r="C361" s="20" t="s">
        <v>19</v>
      </c>
      <c r="D361" s="19">
        <f t="shared" si="135"/>
        <v>15861.91</v>
      </c>
      <c r="E361" s="19"/>
      <c r="F361" s="19"/>
      <c r="G361" s="19"/>
      <c r="H361" s="19"/>
      <c r="I361" s="21">
        <f>1273.6+4539.5</f>
        <v>5813.1</v>
      </c>
      <c r="J361" s="19">
        <v>10048.81</v>
      </c>
      <c r="K361" s="19"/>
      <c r="L361" s="20"/>
      <c r="M361" s="20"/>
      <c r="N361" s="20"/>
      <c r="O361" s="20"/>
      <c r="P361" s="28"/>
    </row>
    <row r="362" spans="1:16" s="2" customFormat="1" ht="23.25" customHeight="1" x14ac:dyDescent="0.2">
      <c r="A362" s="49"/>
      <c r="B362" s="49"/>
      <c r="C362" s="20" t="s">
        <v>9</v>
      </c>
      <c r="D362" s="19">
        <f t="shared" si="135"/>
        <v>0</v>
      </c>
      <c r="E362" s="19"/>
      <c r="F362" s="19"/>
      <c r="G362" s="19"/>
      <c r="H362" s="19"/>
      <c r="I362" s="19"/>
      <c r="J362" s="19"/>
      <c r="K362" s="19"/>
      <c r="L362" s="20"/>
      <c r="M362" s="20"/>
      <c r="N362" s="20"/>
      <c r="O362" s="20"/>
      <c r="P362" s="28"/>
    </row>
    <row r="363" spans="1:16" s="2" customFormat="1" ht="23.25" customHeight="1" x14ac:dyDescent="0.2">
      <c r="A363" s="47" t="s">
        <v>241</v>
      </c>
      <c r="B363" s="47" t="s">
        <v>286</v>
      </c>
      <c r="C363" s="20" t="s">
        <v>4</v>
      </c>
      <c r="D363" s="19">
        <f t="shared" si="135"/>
        <v>276679.81</v>
      </c>
      <c r="E363" s="19">
        <f t="shared" ref="E363:O363" si="145">E364+E365+E366+E367</f>
        <v>0</v>
      </c>
      <c r="F363" s="19">
        <f t="shared" si="145"/>
        <v>0</v>
      </c>
      <c r="G363" s="19">
        <f t="shared" si="145"/>
        <v>0</v>
      </c>
      <c r="H363" s="19">
        <f t="shared" si="145"/>
        <v>0</v>
      </c>
      <c r="I363" s="19">
        <f t="shared" si="145"/>
        <v>80103.5</v>
      </c>
      <c r="J363" s="19">
        <f t="shared" si="145"/>
        <v>196576.31</v>
      </c>
      <c r="K363" s="19">
        <f t="shared" si="145"/>
        <v>0</v>
      </c>
      <c r="L363" s="19">
        <f t="shared" si="145"/>
        <v>0</v>
      </c>
      <c r="M363" s="19">
        <f t="shared" si="145"/>
        <v>0</v>
      </c>
      <c r="N363" s="19">
        <f t="shared" si="145"/>
        <v>0</v>
      </c>
      <c r="O363" s="19">
        <f t="shared" si="145"/>
        <v>0</v>
      </c>
      <c r="P363" s="28"/>
    </row>
    <row r="364" spans="1:16" s="2" customFormat="1" ht="23.25" customHeight="1" x14ac:dyDescent="0.2">
      <c r="A364" s="48"/>
      <c r="B364" s="48"/>
      <c r="C364" s="20" t="s">
        <v>2</v>
      </c>
      <c r="D364" s="19">
        <f t="shared" si="135"/>
        <v>137085.5</v>
      </c>
      <c r="E364" s="19"/>
      <c r="F364" s="19"/>
      <c r="G364" s="19"/>
      <c r="H364" s="19"/>
      <c r="I364" s="21">
        <v>60596.800000000003</v>
      </c>
      <c r="J364" s="19">
        <v>76488.7</v>
      </c>
      <c r="K364" s="19"/>
      <c r="L364" s="20"/>
      <c r="M364" s="20"/>
      <c r="N364" s="20"/>
      <c r="O364" s="20"/>
      <c r="P364" s="28"/>
    </row>
    <row r="365" spans="1:16" s="2" customFormat="1" ht="31.5" customHeight="1" x14ac:dyDescent="0.2">
      <c r="A365" s="48"/>
      <c r="B365" s="48"/>
      <c r="C365" s="20" t="s">
        <v>3</v>
      </c>
      <c r="D365" s="19">
        <f t="shared" si="135"/>
        <v>99556.2</v>
      </c>
      <c r="E365" s="19"/>
      <c r="F365" s="19"/>
      <c r="G365" s="19"/>
      <c r="H365" s="19"/>
      <c r="I365" s="21">
        <f>3000+10693.6</f>
        <v>13693.6</v>
      </c>
      <c r="J365" s="19">
        <v>85862.6</v>
      </c>
      <c r="K365" s="19"/>
      <c r="L365" s="20"/>
      <c r="M365" s="20"/>
      <c r="N365" s="20"/>
      <c r="O365" s="20"/>
      <c r="P365" s="28"/>
    </row>
    <row r="366" spans="1:16" s="2" customFormat="1" ht="32.25" customHeight="1" x14ac:dyDescent="0.2">
      <c r="A366" s="48"/>
      <c r="B366" s="48"/>
      <c r="C366" s="20" t="s">
        <v>19</v>
      </c>
      <c r="D366" s="19">
        <f t="shared" si="135"/>
        <v>40038.11</v>
      </c>
      <c r="E366" s="19"/>
      <c r="F366" s="19"/>
      <c r="G366" s="19"/>
      <c r="H366" s="19"/>
      <c r="I366" s="21">
        <f>1273.6+4539.5</f>
        <v>5813.1</v>
      </c>
      <c r="J366" s="19">
        <v>34225.01</v>
      </c>
      <c r="K366" s="19"/>
      <c r="L366" s="20"/>
      <c r="M366" s="20"/>
      <c r="N366" s="20"/>
      <c r="O366" s="20"/>
      <c r="P366" s="28"/>
    </row>
    <row r="367" spans="1:16" s="2" customFormat="1" ht="27" customHeight="1" x14ac:dyDescent="0.2">
      <c r="A367" s="49"/>
      <c r="B367" s="49"/>
      <c r="C367" s="20" t="s">
        <v>9</v>
      </c>
      <c r="D367" s="19">
        <f t="shared" si="135"/>
        <v>0</v>
      </c>
      <c r="E367" s="19"/>
      <c r="F367" s="19"/>
      <c r="G367" s="19"/>
      <c r="H367" s="19"/>
      <c r="I367" s="19"/>
      <c r="J367" s="19"/>
      <c r="K367" s="19"/>
      <c r="L367" s="20"/>
      <c r="M367" s="20"/>
      <c r="N367" s="20"/>
      <c r="O367" s="20"/>
      <c r="P367" s="28"/>
    </row>
    <row r="368" spans="1:16" s="2" customFormat="1" ht="23.25" customHeight="1" x14ac:dyDescent="0.2">
      <c r="A368" s="47" t="s">
        <v>242</v>
      </c>
      <c r="B368" s="47" t="s">
        <v>287</v>
      </c>
      <c r="C368" s="20" t="s">
        <v>4</v>
      </c>
      <c r="D368" s="19">
        <f t="shared" si="135"/>
        <v>301696.51</v>
      </c>
      <c r="E368" s="19">
        <f t="shared" ref="E368:O368" si="146">E369+E370+E371+E372</f>
        <v>0</v>
      </c>
      <c r="F368" s="19">
        <f t="shared" si="146"/>
        <v>0</v>
      </c>
      <c r="G368" s="19">
        <f t="shared" si="146"/>
        <v>0</v>
      </c>
      <c r="H368" s="19">
        <f t="shared" si="146"/>
        <v>0</v>
      </c>
      <c r="I368" s="19">
        <f t="shared" si="146"/>
        <v>80154.600000000006</v>
      </c>
      <c r="J368" s="19">
        <f t="shared" si="146"/>
        <v>221541.91</v>
      </c>
      <c r="K368" s="19">
        <f t="shared" si="146"/>
        <v>0</v>
      </c>
      <c r="L368" s="19">
        <f t="shared" si="146"/>
        <v>0</v>
      </c>
      <c r="M368" s="19">
        <f t="shared" si="146"/>
        <v>0</v>
      </c>
      <c r="N368" s="19">
        <f t="shared" si="146"/>
        <v>0</v>
      </c>
      <c r="O368" s="19">
        <f t="shared" si="146"/>
        <v>0</v>
      </c>
      <c r="P368" s="28"/>
    </row>
    <row r="369" spans="1:16" s="2" customFormat="1" ht="23.25" customHeight="1" x14ac:dyDescent="0.2">
      <c r="A369" s="48"/>
      <c r="B369" s="48"/>
      <c r="C369" s="20" t="s">
        <v>2</v>
      </c>
      <c r="D369" s="19">
        <f t="shared" si="135"/>
        <v>134085.6</v>
      </c>
      <c r="E369" s="19"/>
      <c r="F369" s="19"/>
      <c r="G369" s="19"/>
      <c r="H369" s="19"/>
      <c r="I369" s="21">
        <v>60596.800000000003</v>
      </c>
      <c r="J369" s="19">
        <v>73488.800000000003</v>
      </c>
      <c r="K369" s="19"/>
      <c r="L369" s="20"/>
      <c r="M369" s="20"/>
      <c r="N369" s="20"/>
      <c r="O369" s="20"/>
      <c r="P369" s="28"/>
    </row>
    <row r="370" spans="1:16" s="2" customFormat="1" ht="23.25" customHeight="1" x14ac:dyDescent="0.2">
      <c r="A370" s="48"/>
      <c r="B370" s="48"/>
      <c r="C370" s="20" t="s">
        <v>3</v>
      </c>
      <c r="D370" s="19">
        <f t="shared" si="135"/>
        <v>119587.2</v>
      </c>
      <c r="E370" s="19"/>
      <c r="F370" s="19"/>
      <c r="G370" s="19"/>
      <c r="H370" s="19"/>
      <c r="I370" s="21">
        <f>3035.7+10693.5</f>
        <v>13729.2</v>
      </c>
      <c r="J370" s="19">
        <v>105858</v>
      </c>
      <c r="K370" s="19"/>
      <c r="L370" s="20"/>
      <c r="M370" s="20"/>
      <c r="N370" s="20"/>
      <c r="O370" s="20"/>
      <c r="P370" s="28"/>
    </row>
    <row r="371" spans="1:16" s="2" customFormat="1" ht="37.5" customHeight="1" x14ac:dyDescent="0.2">
      <c r="A371" s="48"/>
      <c r="B371" s="48"/>
      <c r="C371" s="20" t="s">
        <v>19</v>
      </c>
      <c r="D371" s="19">
        <f t="shared" si="135"/>
        <v>48023.71</v>
      </c>
      <c r="E371" s="19"/>
      <c r="F371" s="19"/>
      <c r="G371" s="19"/>
      <c r="H371" s="19"/>
      <c r="I371" s="21">
        <f>1289.1+4539.5</f>
        <v>5828.6</v>
      </c>
      <c r="J371" s="19">
        <v>42195.11</v>
      </c>
      <c r="K371" s="19"/>
      <c r="L371" s="20"/>
      <c r="M371" s="20"/>
      <c r="N371" s="20"/>
      <c r="O371" s="20"/>
      <c r="P371" s="28"/>
    </row>
    <row r="372" spans="1:16" s="2" customFormat="1" ht="23.25" customHeight="1" x14ac:dyDescent="0.2">
      <c r="A372" s="49"/>
      <c r="B372" s="49"/>
      <c r="C372" s="20" t="s">
        <v>9</v>
      </c>
      <c r="D372" s="19">
        <f t="shared" si="135"/>
        <v>0</v>
      </c>
      <c r="E372" s="19"/>
      <c r="F372" s="19"/>
      <c r="G372" s="19"/>
      <c r="H372" s="19"/>
      <c r="I372" s="19"/>
      <c r="J372" s="19"/>
      <c r="K372" s="19"/>
      <c r="L372" s="20"/>
      <c r="M372" s="20"/>
      <c r="N372" s="20"/>
      <c r="O372" s="20"/>
      <c r="P372" s="28"/>
    </row>
    <row r="373" spans="1:16" s="2" customFormat="1" ht="33" customHeight="1" x14ac:dyDescent="0.2">
      <c r="A373" s="47" t="s">
        <v>305</v>
      </c>
      <c r="B373" s="47" t="s">
        <v>306</v>
      </c>
      <c r="C373" s="20" t="s">
        <v>4</v>
      </c>
      <c r="D373" s="19">
        <f t="shared" ref="D373:D377" si="147">SUM(E373:O373)</f>
        <v>686773</v>
      </c>
      <c r="E373" s="19">
        <f>E374+E375+E376+E377</f>
        <v>0</v>
      </c>
      <c r="F373" s="19">
        <f t="shared" ref="F373:O373" si="148">F374+F375+F376+F377</f>
        <v>0</v>
      </c>
      <c r="G373" s="19">
        <f t="shared" si="148"/>
        <v>0</v>
      </c>
      <c r="H373" s="19">
        <f t="shared" si="148"/>
        <v>0</v>
      </c>
      <c r="I373" s="19">
        <f t="shared" si="148"/>
        <v>99883</v>
      </c>
      <c r="J373" s="19">
        <f t="shared" si="148"/>
        <v>586890</v>
      </c>
      <c r="K373" s="19">
        <f t="shared" si="148"/>
        <v>0</v>
      </c>
      <c r="L373" s="19">
        <f t="shared" si="148"/>
        <v>0</v>
      </c>
      <c r="M373" s="19">
        <f t="shared" si="148"/>
        <v>0</v>
      </c>
      <c r="N373" s="19">
        <f t="shared" si="148"/>
        <v>0</v>
      </c>
      <c r="O373" s="19">
        <f t="shared" si="148"/>
        <v>0</v>
      </c>
      <c r="P373" s="28"/>
    </row>
    <row r="374" spans="1:16" s="2" customFormat="1" ht="23.25" customHeight="1" x14ac:dyDescent="0.2">
      <c r="A374" s="48"/>
      <c r="B374" s="48"/>
      <c r="C374" s="20" t="s">
        <v>2</v>
      </c>
      <c r="D374" s="19">
        <f t="shared" si="147"/>
        <v>376944.7</v>
      </c>
      <c r="E374" s="19">
        <f>SUM(E379,E384,E389,E394)</f>
        <v>0</v>
      </c>
      <c r="F374" s="19">
        <f t="shared" ref="F374:O374" si="149">SUM(F379,F384,F389,F394)</f>
        <v>0</v>
      </c>
      <c r="G374" s="19">
        <f t="shared" si="149"/>
        <v>0</v>
      </c>
      <c r="H374" s="19">
        <f t="shared" si="149"/>
        <v>0</v>
      </c>
      <c r="I374" s="19">
        <f t="shared" si="149"/>
        <v>70596.800000000003</v>
      </c>
      <c r="J374" s="19">
        <f t="shared" si="149"/>
        <v>306347.90000000002</v>
      </c>
      <c r="K374" s="19">
        <f t="shared" si="149"/>
        <v>0</v>
      </c>
      <c r="L374" s="19">
        <f t="shared" si="149"/>
        <v>0</v>
      </c>
      <c r="M374" s="19">
        <f t="shared" si="149"/>
        <v>0</v>
      </c>
      <c r="N374" s="19">
        <f t="shared" si="149"/>
        <v>0</v>
      </c>
      <c r="O374" s="19">
        <f t="shared" si="149"/>
        <v>0</v>
      </c>
      <c r="P374" s="28"/>
    </row>
    <row r="375" spans="1:16" s="2" customFormat="1" ht="23.25" customHeight="1" x14ac:dyDescent="0.2">
      <c r="A375" s="48"/>
      <c r="B375" s="48"/>
      <c r="C375" s="20" t="s">
        <v>3</v>
      </c>
      <c r="D375" s="19">
        <f t="shared" si="147"/>
        <v>221145.9</v>
      </c>
      <c r="E375" s="19">
        <f t="shared" ref="E375:O377" si="150">SUM(E380,E385,E390,E395)</f>
        <v>0</v>
      </c>
      <c r="F375" s="19">
        <f t="shared" si="150"/>
        <v>0</v>
      </c>
      <c r="G375" s="19">
        <f t="shared" si="150"/>
        <v>0</v>
      </c>
      <c r="H375" s="19">
        <f t="shared" si="150"/>
        <v>0</v>
      </c>
      <c r="I375" s="19">
        <f t="shared" si="150"/>
        <v>20558.8</v>
      </c>
      <c r="J375" s="19">
        <f t="shared" si="150"/>
        <v>200587.1</v>
      </c>
      <c r="K375" s="19">
        <f t="shared" si="150"/>
        <v>0</v>
      </c>
      <c r="L375" s="19">
        <f t="shared" si="150"/>
        <v>0</v>
      </c>
      <c r="M375" s="19">
        <f t="shared" si="150"/>
        <v>0</v>
      </c>
      <c r="N375" s="19">
        <f t="shared" si="150"/>
        <v>0</v>
      </c>
      <c r="O375" s="19">
        <f t="shared" si="150"/>
        <v>0</v>
      </c>
      <c r="P375" s="28"/>
    </row>
    <row r="376" spans="1:16" s="2" customFormat="1" ht="34.5" customHeight="1" x14ac:dyDescent="0.2">
      <c r="A376" s="48"/>
      <c r="B376" s="48"/>
      <c r="C376" s="20" t="s">
        <v>19</v>
      </c>
      <c r="D376" s="19">
        <f t="shared" si="147"/>
        <v>88682.4</v>
      </c>
      <c r="E376" s="19">
        <f t="shared" si="150"/>
        <v>0</v>
      </c>
      <c r="F376" s="19">
        <f t="shared" si="150"/>
        <v>0</v>
      </c>
      <c r="G376" s="19">
        <f t="shared" si="150"/>
        <v>0</v>
      </c>
      <c r="H376" s="19">
        <f t="shared" si="150"/>
        <v>0</v>
      </c>
      <c r="I376" s="19">
        <f t="shared" si="150"/>
        <v>8727.4</v>
      </c>
      <c r="J376" s="19">
        <f t="shared" si="150"/>
        <v>79955</v>
      </c>
      <c r="K376" s="19">
        <f t="shared" si="150"/>
        <v>0</v>
      </c>
      <c r="L376" s="19">
        <f t="shared" si="150"/>
        <v>0</v>
      </c>
      <c r="M376" s="19">
        <f t="shared" si="150"/>
        <v>0</v>
      </c>
      <c r="N376" s="19">
        <f t="shared" si="150"/>
        <v>0</v>
      </c>
      <c r="O376" s="19">
        <f t="shared" si="150"/>
        <v>0</v>
      </c>
      <c r="P376" s="28"/>
    </row>
    <row r="377" spans="1:16" s="2" customFormat="1" ht="23.25" customHeight="1" x14ac:dyDescent="0.2">
      <c r="A377" s="49"/>
      <c r="B377" s="49"/>
      <c r="C377" s="20" t="s">
        <v>9</v>
      </c>
      <c r="D377" s="19">
        <f t="shared" si="147"/>
        <v>0</v>
      </c>
      <c r="E377" s="19">
        <f t="shared" si="150"/>
        <v>0</v>
      </c>
      <c r="F377" s="19">
        <f t="shared" si="150"/>
        <v>0</v>
      </c>
      <c r="G377" s="19">
        <f t="shared" si="150"/>
        <v>0</v>
      </c>
      <c r="H377" s="19">
        <f t="shared" si="150"/>
        <v>0</v>
      </c>
      <c r="I377" s="19">
        <f t="shared" si="150"/>
        <v>0</v>
      </c>
      <c r="J377" s="19">
        <f t="shared" si="150"/>
        <v>0</v>
      </c>
      <c r="K377" s="19">
        <f t="shared" si="150"/>
        <v>0</v>
      </c>
      <c r="L377" s="19">
        <f t="shared" si="150"/>
        <v>0</v>
      </c>
      <c r="M377" s="19">
        <f t="shared" si="150"/>
        <v>0</v>
      </c>
      <c r="N377" s="19">
        <f t="shared" si="150"/>
        <v>0</v>
      </c>
      <c r="O377" s="19">
        <f t="shared" si="150"/>
        <v>0</v>
      </c>
      <c r="P377" s="28"/>
    </row>
    <row r="378" spans="1:16" s="2" customFormat="1" ht="23.25" customHeight="1" x14ac:dyDescent="0.2">
      <c r="A378" s="47" t="s">
        <v>307</v>
      </c>
      <c r="B378" s="47" t="s">
        <v>303</v>
      </c>
      <c r="C378" s="20" t="s">
        <v>4</v>
      </c>
      <c r="D378" s="19">
        <f t="shared" si="135"/>
        <v>251615.61</v>
      </c>
      <c r="E378" s="19">
        <f>E379+E380+E381+E382</f>
        <v>0</v>
      </c>
      <c r="F378" s="19">
        <f>F379+F380+F381+F382</f>
        <v>0</v>
      </c>
      <c r="G378" s="19">
        <f>G379+G380+G381+G382</f>
        <v>0</v>
      </c>
      <c r="H378" s="19">
        <f>H379+H380+H381+H382</f>
        <v>0</v>
      </c>
      <c r="I378" s="19">
        <f t="shared" ref="I378" si="151">I379+I380+I381</f>
        <v>99883</v>
      </c>
      <c r="J378" s="19">
        <f>J379+J380+J381+J382</f>
        <v>151732.60999999999</v>
      </c>
      <c r="K378" s="19">
        <f t="shared" ref="K378:O378" si="152">K379+K380+K381+K382</f>
        <v>0</v>
      </c>
      <c r="L378" s="19">
        <f t="shared" si="152"/>
        <v>0</v>
      </c>
      <c r="M378" s="19">
        <f t="shared" si="152"/>
        <v>0</v>
      </c>
      <c r="N378" s="19">
        <f t="shared" si="152"/>
        <v>0</v>
      </c>
      <c r="O378" s="19">
        <f t="shared" si="152"/>
        <v>0</v>
      </c>
      <c r="P378" s="28"/>
    </row>
    <row r="379" spans="1:16" s="2" customFormat="1" ht="25.5" customHeight="1" x14ac:dyDescent="0.2">
      <c r="A379" s="48"/>
      <c r="B379" s="48"/>
      <c r="C379" s="20" t="s">
        <v>2</v>
      </c>
      <c r="D379" s="19">
        <f t="shared" si="135"/>
        <v>140611.5</v>
      </c>
      <c r="E379" s="19"/>
      <c r="F379" s="19"/>
      <c r="G379" s="19"/>
      <c r="H379" s="19"/>
      <c r="I379" s="19">
        <v>70596.800000000003</v>
      </c>
      <c r="J379" s="19">
        <v>70014.7</v>
      </c>
      <c r="K379" s="19"/>
      <c r="L379" s="20"/>
      <c r="M379" s="20"/>
      <c r="N379" s="20"/>
      <c r="O379" s="20"/>
      <c r="P379" s="28"/>
    </row>
    <row r="380" spans="1:16" s="2" customFormat="1" ht="23.25" customHeight="1" x14ac:dyDescent="0.2">
      <c r="A380" s="48"/>
      <c r="B380" s="48"/>
      <c r="C380" s="20" t="s">
        <v>3</v>
      </c>
      <c r="D380" s="19">
        <f t="shared" si="135"/>
        <v>78986.7</v>
      </c>
      <c r="E380" s="19"/>
      <c r="F380" s="19"/>
      <c r="G380" s="19"/>
      <c r="H380" s="19"/>
      <c r="I380" s="19">
        <v>20558.8</v>
      </c>
      <c r="J380" s="19">
        <v>58427.9</v>
      </c>
      <c r="K380" s="19"/>
      <c r="L380" s="20"/>
      <c r="M380" s="20"/>
      <c r="N380" s="20"/>
      <c r="O380" s="20"/>
      <c r="P380" s="28"/>
    </row>
    <row r="381" spans="1:16" s="2" customFormat="1" ht="33" customHeight="1" x14ac:dyDescent="0.2">
      <c r="A381" s="48"/>
      <c r="B381" s="48"/>
      <c r="C381" s="20" t="s">
        <v>19</v>
      </c>
      <c r="D381" s="19">
        <f t="shared" si="135"/>
        <v>32017.41</v>
      </c>
      <c r="E381" s="19"/>
      <c r="F381" s="19"/>
      <c r="G381" s="19"/>
      <c r="H381" s="19"/>
      <c r="I381" s="19">
        <v>8727.4</v>
      </c>
      <c r="J381" s="19">
        <v>23290.01</v>
      </c>
      <c r="K381" s="19"/>
      <c r="L381" s="20"/>
      <c r="M381" s="20"/>
      <c r="N381" s="20"/>
      <c r="O381" s="20"/>
      <c r="P381" s="28"/>
    </row>
    <row r="382" spans="1:16" s="2" customFormat="1" ht="31.5" customHeight="1" x14ac:dyDescent="0.2">
      <c r="A382" s="49"/>
      <c r="B382" s="49"/>
      <c r="C382" s="20" t="s">
        <v>9</v>
      </c>
      <c r="D382" s="19">
        <f t="shared" si="135"/>
        <v>0</v>
      </c>
      <c r="E382" s="19"/>
      <c r="F382" s="19"/>
      <c r="G382" s="19"/>
      <c r="H382" s="19"/>
      <c r="I382" s="19"/>
      <c r="J382" s="19"/>
      <c r="K382" s="19"/>
      <c r="L382" s="20"/>
      <c r="M382" s="20"/>
      <c r="N382" s="20"/>
      <c r="O382" s="20"/>
      <c r="P382" s="28"/>
    </row>
    <row r="383" spans="1:16" s="2" customFormat="1" ht="36" customHeight="1" x14ac:dyDescent="0.2">
      <c r="A383" s="47" t="s">
        <v>308</v>
      </c>
      <c r="B383" s="47" t="s">
        <v>300</v>
      </c>
      <c r="C383" s="20" t="s">
        <v>4</v>
      </c>
      <c r="D383" s="19">
        <f t="shared" si="135"/>
        <v>132532.29999999999</v>
      </c>
      <c r="E383" s="19">
        <f t="shared" ref="E383:O383" si="153">E384+E385+E386+E387</f>
        <v>0</v>
      </c>
      <c r="F383" s="19">
        <f t="shared" si="153"/>
        <v>0</v>
      </c>
      <c r="G383" s="19">
        <f t="shared" si="153"/>
        <v>0</v>
      </c>
      <c r="H383" s="19">
        <f t="shared" si="153"/>
        <v>0</v>
      </c>
      <c r="I383" s="19">
        <f t="shared" si="153"/>
        <v>0</v>
      </c>
      <c r="J383" s="19">
        <f t="shared" si="153"/>
        <v>132532.29999999999</v>
      </c>
      <c r="K383" s="19">
        <f t="shared" si="153"/>
        <v>0</v>
      </c>
      <c r="L383" s="19">
        <f t="shared" si="153"/>
        <v>0</v>
      </c>
      <c r="M383" s="19">
        <f t="shared" si="153"/>
        <v>0</v>
      </c>
      <c r="N383" s="19">
        <f t="shared" si="153"/>
        <v>0</v>
      </c>
      <c r="O383" s="19">
        <f t="shared" si="153"/>
        <v>0</v>
      </c>
      <c r="P383" s="28"/>
    </row>
    <row r="384" spans="1:16" s="2" customFormat="1" ht="36" customHeight="1" x14ac:dyDescent="0.2">
      <c r="A384" s="48"/>
      <c r="B384" s="48"/>
      <c r="C384" s="20" t="s">
        <v>2</v>
      </c>
      <c r="D384" s="19">
        <f t="shared" si="135"/>
        <v>76049.600000000006</v>
      </c>
      <c r="E384" s="19"/>
      <c r="F384" s="19"/>
      <c r="G384" s="19"/>
      <c r="H384" s="19"/>
      <c r="I384" s="19"/>
      <c r="J384" s="19">
        <v>76049.600000000006</v>
      </c>
      <c r="K384" s="19"/>
      <c r="L384" s="20"/>
      <c r="M384" s="20"/>
      <c r="N384" s="20"/>
      <c r="O384" s="20"/>
      <c r="P384" s="28"/>
    </row>
    <row r="385" spans="1:16" s="2" customFormat="1" ht="24.75" customHeight="1" x14ac:dyDescent="0.2">
      <c r="A385" s="48"/>
      <c r="B385" s="48"/>
      <c r="C385" s="20" t="s">
        <v>3</v>
      </c>
      <c r="D385" s="19">
        <f t="shared" si="135"/>
        <v>40385.1</v>
      </c>
      <c r="E385" s="19"/>
      <c r="F385" s="19"/>
      <c r="G385" s="19"/>
      <c r="H385" s="19"/>
      <c r="I385" s="19"/>
      <c r="J385" s="19">
        <v>40385.1</v>
      </c>
      <c r="K385" s="19"/>
      <c r="L385" s="20"/>
      <c r="M385" s="20"/>
      <c r="N385" s="20"/>
      <c r="O385" s="20"/>
      <c r="P385" s="28"/>
    </row>
    <row r="386" spans="1:16" s="2" customFormat="1" ht="30" customHeight="1" x14ac:dyDescent="0.2">
      <c r="A386" s="48"/>
      <c r="B386" s="48"/>
      <c r="C386" s="20" t="s">
        <v>19</v>
      </c>
      <c r="D386" s="19">
        <f t="shared" si="135"/>
        <v>16097.6</v>
      </c>
      <c r="E386" s="19"/>
      <c r="F386" s="19"/>
      <c r="G386" s="19"/>
      <c r="H386" s="19"/>
      <c r="I386" s="19"/>
      <c r="J386" s="19">
        <v>16097.6</v>
      </c>
      <c r="K386" s="19"/>
      <c r="L386" s="20"/>
      <c r="M386" s="20"/>
      <c r="N386" s="20"/>
      <c r="O386" s="20"/>
      <c r="P386" s="28"/>
    </row>
    <row r="387" spans="1:16" s="2" customFormat="1" ht="45.75" customHeight="1" x14ac:dyDescent="0.2">
      <c r="A387" s="49"/>
      <c r="B387" s="49"/>
      <c r="C387" s="20" t="s">
        <v>9</v>
      </c>
      <c r="D387" s="19">
        <f t="shared" si="135"/>
        <v>0</v>
      </c>
      <c r="E387" s="19"/>
      <c r="F387" s="19"/>
      <c r="G387" s="19"/>
      <c r="H387" s="19"/>
      <c r="I387" s="19"/>
      <c r="J387" s="19"/>
      <c r="K387" s="19"/>
      <c r="L387" s="20"/>
      <c r="M387" s="20"/>
      <c r="N387" s="20"/>
      <c r="O387" s="20"/>
      <c r="P387" s="28"/>
    </row>
    <row r="388" spans="1:16" s="2" customFormat="1" ht="31.5" customHeight="1" x14ac:dyDescent="0.2">
      <c r="A388" s="47" t="s">
        <v>309</v>
      </c>
      <c r="B388" s="47" t="s">
        <v>301</v>
      </c>
      <c r="C388" s="20" t="s">
        <v>4</v>
      </c>
      <c r="D388" s="19">
        <f t="shared" si="135"/>
        <v>105015.59</v>
      </c>
      <c r="E388" s="19">
        <f t="shared" ref="E388:O388" si="154">E389+E390+E391+E392</f>
        <v>0</v>
      </c>
      <c r="F388" s="19">
        <f t="shared" si="154"/>
        <v>0</v>
      </c>
      <c r="G388" s="19">
        <f t="shared" si="154"/>
        <v>0</v>
      </c>
      <c r="H388" s="19">
        <f t="shared" si="154"/>
        <v>0</v>
      </c>
      <c r="I388" s="19">
        <f t="shared" si="154"/>
        <v>0</v>
      </c>
      <c r="J388" s="19">
        <f t="shared" si="154"/>
        <v>105015.59</v>
      </c>
      <c r="K388" s="19">
        <f t="shared" si="154"/>
        <v>0</v>
      </c>
      <c r="L388" s="19">
        <f t="shared" si="154"/>
        <v>0</v>
      </c>
      <c r="M388" s="19">
        <f t="shared" si="154"/>
        <v>0</v>
      </c>
      <c r="N388" s="19">
        <f t="shared" si="154"/>
        <v>0</v>
      </c>
      <c r="O388" s="19">
        <f t="shared" si="154"/>
        <v>0</v>
      </c>
      <c r="P388" s="28"/>
    </row>
    <row r="389" spans="1:16" s="2" customFormat="1" ht="45.75" customHeight="1" x14ac:dyDescent="0.2">
      <c r="A389" s="48"/>
      <c r="B389" s="48"/>
      <c r="C389" s="20" t="s">
        <v>2</v>
      </c>
      <c r="D389" s="19">
        <f t="shared" si="135"/>
        <v>56015.5</v>
      </c>
      <c r="E389" s="19"/>
      <c r="F389" s="19"/>
      <c r="G389" s="19"/>
      <c r="H389" s="19"/>
      <c r="I389" s="19"/>
      <c r="J389" s="19">
        <v>56015.5</v>
      </c>
      <c r="K389" s="19"/>
      <c r="L389" s="20"/>
      <c r="M389" s="20"/>
      <c r="N389" s="20"/>
      <c r="O389" s="20"/>
      <c r="P389" s="28"/>
    </row>
    <row r="390" spans="1:16" s="2" customFormat="1" ht="45.75" customHeight="1" x14ac:dyDescent="0.2">
      <c r="A390" s="48"/>
      <c r="B390" s="48"/>
      <c r="C390" s="20" t="s">
        <v>3</v>
      </c>
      <c r="D390" s="19">
        <f t="shared" si="135"/>
        <v>35035</v>
      </c>
      <c r="E390" s="19"/>
      <c r="F390" s="19"/>
      <c r="G390" s="19"/>
      <c r="H390" s="19"/>
      <c r="I390" s="19"/>
      <c r="J390" s="19">
        <v>35035</v>
      </c>
      <c r="K390" s="19"/>
      <c r="L390" s="20"/>
      <c r="M390" s="20"/>
      <c r="N390" s="20"/>
      <c r="O390" s="20"/>
      <c r="P390" s="28"/>
    </row>
    <row r="391" spans="1:16" s="2" customFormat="1" ht="45.75" customHeight="1" x14ac:dyDescent="0.2">
      <c r="A391" s="48"/>
      <c r="B391" s="48"/>
      <c r="C391" s="20" t="s">
        <v>19</v>
      </c>
      <c r="D391" s="19">
        <f t="shared" si="135"/>
        <v>13965.09</v>
      </c>
      <c r="E391" s="19"/>
      <c r="F391" s="19"/>
      <c r="G391" s="19"/>
      <c r="H391" s="19"/>
      <c r="I391" s="19"/>
      <c r="J391" s="19">
        <v>13965.09</v>
      </c>
      <c r="K391" s="19"/>
      <c r="L391" s="20"/>
      <c r="M391" s="20"/>
      <c r="N391" s="20"/>
      <c r="O391" s="20"/>
      <c r="P391" s="28"/>
    </row>
    <row r="392" spans="1:16" s="2" customFormat="1" ht="30" customHeight="1" x14ac:dyDescent="0.2">
      <c r="A392" s="49"/>
      <c r="B392" s="49"/>
      <c r="C392" s="20" t="s">
        <v>9</v>
      </c>
      <c r="D392" s="19">
        <f t="shared" si="135"/>
        <v>0</v>
      </c>
      <c r="E392" s="19"/>
      <c r="F392" s="19"/>
      <c r="G392" s="19"/>
      <c r="H392" s="19"/>
      <c r="I392" s="19"/>
      <c r="J392" s="19"/>
      <c r="K392" s="19"/>
      <c r="L392" s="20"/>
      <c r="M392" s="20"/>
      <c r="N392" s="20"/>
      <c r="O392" s="20"/>
      <c r="P392" s="28"/>
    </row>
    <row r="393" spans="1:16" s="2" customFormat="1" ht="45.75" customHeight="1" x14ac:dyDescent="0.2">
      <c r="A393" s="47" t="s">
        <v>310</v>
      </c>
      <c r="B393" s="47" t="s">
        <v>302</v>
      </c>
      <c r="C393" s="20" t="s">
        <v>4</v>
      </c>
      <c r="D393" s="19">
        <f t="shared" si="135"/>
        <v>197609.5</v>
      </c>
      <c r="E393" s="19">
        <f t="shared" ref="E393:O393" si="155">E394+E395+E396+E397</f>
        <v>0</v>
      </c>
      <c r="F393" s="19">
        <f t="shared" si="155"/>
        <v>0</v>
      </c>
      <c r="G393" s="19">
        <f t="shared" si="155"/>
        <v>0</v>
      </c>
      <c r="H393" s="19">
        <f t="shared" si="155"/>
        <v>0</v>
      </c>
      <c r="I393" s="19">
        <f t="shared" si="155"/>
        <v>0</v>
      </c>
      <c r="J393" s="19">
        <f t="shared" si="155"/>
        <v>197609.5</v>
      </c>
      <c r="K393" s="19">
        <f t="shared" si="155"/>
        <v>0</v>
      </c>
      <c r="L393" s="19">
        <f t="shared" si="155"/>
        <v>0</v>
      </c>
      <c r="M393" s="19">
        <f t="shared" si="155"/>
        <v>0</v>
      </c>
      <c r="N393" s="19">
        <f t="shared" si="155"/>
        <v>0</v>
      </c>
      <c r="O393" s="19">
        <f t="shared" si="155"/>
        <v>0</v>
      </c>
      <c r="P393" s="28"/>
    </row>
    <row r="394" spans="1:16" s="2" customFormat="1" ht="45.75" customHeight="1" x14ac:dyDescent="0.2">
      <c r="A394" s="48"/>
      <c r="B394" s="48"/>
      <c r="C394" s="20" t="s">
        <v>2</v>
      </c>
      <c r="D394" s="19">
        <f t="shared" si="135"/>
        <v>104268.1</v>
      </c>
      <c r="E394" s="19"/>
      <c r="F394" s="19"/>
      <c r="G394" s="19"/>
      <c r="H394" s="19"/>
      <c r="I394" s="19"/>
      <c r="J394" s="19">
        <v>104268.1</v>
      </c>
      <c r="K394" s="19"/>
      <c r="L394" s="20"/>
      <c r="M394" s="20"/>
      <c r="N394" s="20"/>
      <c r="O394" s="20"/>
      <c r="P394" s="28"/>
    </row>
    <row r="395" spans="1:16" s="2" customFormat="1" ht="39" customHeight="1" x14ac:dyDescent="0.2">
      <c r="A395" s="48"/>
      <c r="B395" s="48"/>
      <c r="C395" s="20" t="s">
        <v>3</v>
      </c>
      <c r="D395" s="19">
        <f t="shared" si="135"/>
        <v>66739.100000000006</v>
      </c>
      <c r="E395" s="19"/>
      <c r="F395" s="19"/>
      <c r="G395" s="19"/>
      <c r="H395" s="19"/>
      <c r="I395" s="19"/>
      <c r="J395" s="19">
        <v>66739.100000000006</v>
      </c>
      <c r="K395" s="19"/>
      <c r="L395" s="20"/>
      <c r="M395" s="20"/>
      <c r="N395" s="20"/>
      <c r="O395" s="20"/>
      <c r="P395" s="28"/>
    </row>
    <row r="396" spans="1:16" s="2" customFormat="1" ht="39.75" customHeight="1" x14ac:dyDescent="0.2">
      <c r="A396" s="48"/>
      <c r="B396" s="48"/>
      <c r="C396" s="20" t="s">
        <v>19</v>
      </c>
      <c r="D396" s="19">
        <f t="shared" si="135"/>
        <v>26602.3</v>
      </c>
      <c r="E396" s="19"/>
      <c r="F396" s="19"/>
      <c r="G396" s="19"/>
      <c r="H396" s="19"/>
      <c r="I396" s="19"/>
      <c r="J396" s="19">
        <v>26602.3</v>
      </c>
      <c r="K396" s="19"/>
      <c r="L396" s="20"/>
      <c r="M396" s="20"/>
      <c r="N396" s="20"/>
      <c r="O396" s="20"/>
      <c r="P396" s="28"/>
    </row>
    <row r="397" spans="1:16" s="2" customFormat="1" ht="30.75" customHeight="1" x14ac:dyDescent="0.2">
      <c r="A397" s="49"/>
      <c r="B397" s="49"/>
      <c r="C397" s="20" t="s">
        <v>9</v>
      </c>
      <c r="D397" s="19">
        <f t="shared" si="135"/>
        <v>0</v>
      </c>
      <c r="E397" s="19"/>
      <c r="F397" s="19"/>
      <c r="G397" s="19"/>
      <c r="H397" s="19"/>
      <c r="I397" s="19"/>
      <c r="J397" s="19"/>
      <c r="K397" s="19"/>
      <c r="L397" s="20"/>
      <c r="M397" s="20"/>
      <c r="N397" s="20"/>
      <c r="O397" s="20"/>
      <c r="P397" s="28"/>
    </row>
    <row r="398" spans="1:16" s="2" customFormat="1" ht="30" customHeight="1" x14ac:dyDescent="0.2">
      <c r="A398" s="47" t="s">
        <v>246</v>
      </c>
      <c r="B398" s="47" t="s">
        <v>260</v>
      </c>
      <c r="C398" s="20" t="s">
        <v>4</v>
      </c>
      <c r="D398" s="19">
        <f t="shared" si="135"/>
        <v>264154.2</v>
      </c>
      <c r="E398" s="19">
        <f t="shared" ref="E398:O398" si="156">E399+E400+E401+E402</f>
        <v>0</v>
      </c>
      <c r="F398" s="19">
        <f t="shared" si="156"/>
        <v>0</v>
      </c>
      <c r="G398" s="19">
        <f t="shared" si="156"/>
        <v>0</v>
      </c>
      <c r="H398" s="19">
        <f t="shared" si="156"/>
        <v>0</v>
      </c>
      <c r="I398" s="19">
        <f t="shared" si="156"/>
        <v>0</v>
      </c>
      <c r="J398" s="19">
        <f t="shared" si="156"/>
        <v>20979</v>
      </c>
      <c r="K398" s="19">
        <f t="shared" si="156"/>
        <v>162852.9</v>
      </c>
      <c r="L398" s="19">
        <f t="shared" si="156"/>
        <v>80322.3</v>
      </c>
      <c r="M398" s="19">
        <f t="shared" si="156"/>
        <v>0</v>
      </c>
      <c r="N398" s="19">
        <f t="shared" si="156"/>
        <v>0</v>
      </c>
      <c r="O398" s="19">
        <f t="shared" si="156"/>
        <v>0</v>
      </c>
      <c r="P398" s="28"/>
    </row>
    <row r="399" spans="1:16" s="2" customFormat="1" ht="30" customHeight="1" x14ac:dyDescent="0.2">
      <c r="A399" s="48"/>
      <c r="B399" s="48"/>
      <c r="C399" s="20" t="s">
        <v>2</v>
      </c>
      <c r="D399" s="19">
        <f t="shared" si="135"/>
        <v>130000</v>
      </c>
      <c r="E399" s="19">
        <f t="shared" ref="E399:N399" si="157">E404</f>
        <v>0</v>
      </c>
      <c r="F399" s="19">
        <f t="shared" si="157"/>
        <v>0</v>
      </c>
      <c r="G399" s="19">
        <f t="shared" si="157"/>
        <v>0</v>
      </c>
      <c r="H399" s="19">
        <f t="shared" si="157"/>
        <v>0</v>
      </c>
      <c r="I399" s="19">
        <f t="shared" si="157"/>
        <v>0</v>
      </c>
      <c r="J399" s="19">
        <f t="shared" ref="J399" si="158">J404</f>
        <v>0</v>
      </c>
      <c r="K399" s="19">
        <f t="shared" si="157"/>
        <v>130000</v>
      </c>
      <c r="L399" s="19">
        <f t="shared" si="157"/>
        <v>0</v>
      </c>
      <c r="M399" s="19">
        <f t="shared" si="157"/>
        <v>0</v>
      </c>
      <c r="N399" s="19">
        <f t="shared" si="157"/>
        <v>0</v>
      </c>
      <c r="O399" s="19">
        <f t="shared" ref="O399" si="159">O404</f>
        <v>0</v>
      </c>
      <c r="P399" s="28"/>
    </row>
    <row r="400" spans="1:16" s="2" customFormat="1" ht="30" customHeight="1" x14ac:dyDescent="0.2">
      <c r="A400" s="48"/>
      <c r="B400" s="48"/>
      <c r="C400" s="20" t="s">
        <v>3</v>
      </c>
      <c r="D400" s="19">
        <f t="shared" si="135"/>
        <v>96577.1</v>
      </c>
      <c r="E400" s="19">
        <f t="shared" ref="E400:N400" si="160">E405</f>
        <v>0</v>
      </c>
      <c r="F400" s="19">
        <f t="shared" si="160"/>
        <v>0</v>
      </c>
      <c r="G400" s="19">
        <f t="shared" si="160"/>
        <v>0</v>
      </c>
      <c r="H400" s="19">
        <f t="shared" si="160"/>
        <v>0</v>
      </c>
      <c r="I400" s="19">
        <f t="shared" si="160"/>
        <v>0</v>
      </c>
      <c r="J400" s="19">
        <f t="shared" ref="J400" si="161">J405</f>
        <v>15000</v>
      </c>
      <c r="K400" s="19">
        <f t="shared" si="160"/>
        <v>23664.7</v>
      </c>
      <c r="L400" s="19">
        <f t="shared" si="160"/>
        <v>57912.4</v>
      </c>
      <c r="M400" s="19">
        <f t="shared" si="160"/>
        <v>0</v>
      </c>
      <c r="N400" s="19">
        <f t="shared" si="160"/>
        <v>0</v>
      </c>
      <c r="O400" s="19">
        <f t="shared" ref="O400:O402" si="162">O405</f>
        <v>0</v>
      </c>
      <c r="P400" s="28"/>
    </row>
    <row r="401" spans="1:16" s="2" customFormat="1" ht="30" customHeight="1" x14ac:dyDescent="0.2">
      <c r="A401" s="48"/>
      <c r="B401" s="48"/>
      <c r="C401" s="20" t="s">
        <v>19</v>
      </c>
      <c r="D401" s="19">
        <f t="shared" si="135"/>
        <v>37577.1</v>
      </c>
      <c r="E401" s="19">
        <f t="shared" ref="E401:N401" si="163">E406</f>
        <v>0</v>
      </c>
      <c r="F401" s="19">
        <f t="shared" si="163"/>
        <v>0</v>
      </c>
      <c r="G401" s="19">
        <f t="shared" si="163"/>
        <v>0</v>
      </c>
      <c r="H401" s="19">
        <f t="shared" si="163"/>
        <v>0</v>
      </c>
      <c r="I401" s="19">
        <f t="shared" si="163"/>
        <v>0</v>
      </c>
      <c r="J401" s="19">
        <f t="shared" ref="J401" si="164">J406</f>
        <v>5979</v>
      </c>
      <c r="K401" s="19">
        <v>9188.2000000000007</v>
      </c>
      <c r="L401" s="19">
        <v>22409.9</v>
      </c>
      <c r="M401" s="19">
        <f t="shared" si="163"/>
        <v>0</v>
      </c>
      <c r="N401" s="19">
        <f t="shared" si="163"/>
        <v>0</v>
      </c>
      <c r="O401" s="19">
        <f t="shared" si="162"/>
        <v>0</v>
      </c>
      <c r="P401" s="28"/>
    </row>
    <row r="402" spans="1:16" s="2" customFormat="1" ht="30" customHeight="1" x14ac:dyDescent="0.2">
      <c r="A402" s="49"/>
      <c r="B402" s="49"/>
      <c r="C402" s="20" t="s">
        <v>9</v>
      </c>
      <c r="D402" s="19">
        <f t="shared" si="135"/>
        <v>0</v>
      </c>
      <c r="E402" s="19">
        <f t="shared" ref="E402:N402" si="165">E407</f>
        <v>0</v>
      </c>
      <c r="F402" s="19">
        <f t="shared" si="165"/>
        <v>0</v>
      </c>
      <c r="G402" s="19">
        <f t="shared" si="165"/>
        <v>0</v>
      </c>
      <c r="H402" s="19">
        <f t="shared" si="165"/>
        <v>0</v>
      </c>
      <c r="I402" s="19">
        <f t="shared" si="165"/>
        <v>0</v>
      </c>
      <c r="J402" s="19">
        <f t="shared" ref="J402" si="166">J407</f>
        <v>0</v>
      </c>
      <c r="K402" s="19">
        <f t="shared" si="165"/>
        <v>0</v>
      </c>
      <c r="L402" s="19">
        <f t="shared" si="165"/>
        <v>0</v>
      </c>
      <c r="M402" s="19">
        <f t="shared" si="165"/>
        <v>0</v>
      </c>
      <c r="N402" s="19">
        <f t="shared" si="165"/>
        <v>0</v>
      </c>
      <c r="O402" s="19">
        <f t="shared" si="162"/>
        <v>0</v>
      </c>
      <c r="P402" s="28"/>
    </row>
    <row r="403" spans="1:16" s="2" customFormat="1" ht="30" customHeight="1" x14ac:dyDescent="0.2">
      <c r="A403" s="47" t="s">
        <v>247</v>
      </c>
      <c r="B403" s="47" t="s">
        <v>225</v>
      </c>
      <c r="C403" s="20" t="s">
        <v>4</v>
      </c>
      <c r="D403" s="19">
        <f t="shared" si="135"/>
        <v>264154.2</v>
      </c>
      <c r="E403" s="19">
        <f t="shared" ref="E403:O403" si="167">E404+E405+E406+E407</f>
        <v>0</v>
      </c>
      <c r="F403" s="19">
        <f t="shared" si="167"/>
        <v>0</v>
      </c>
      <c r="G403" s="19">
        <f t="shared" si="167"/>
        <v>0</v>
      </c>
      <c r="H403" s="19">
        <f t="shared" si="167"/>
        <v>0</v>
      </c>
      <c r="I403" s="19">
        <f t="shared" si="167"/>
        <v>0</v>
      </c>
      <c r="J403" s="19">
        <f t="shared" si="167"/>
        <v>20979</v>
      </c>
      <c r="K403" s="19">
        <f t="shared" si="167"/>
        <v>162852.9</v>
      </c>
      <c r="L403" s="19">
        <f t="shared" si="167"/>
        <v>80322.3</v>
      </c>
      <c r="M403" s="19">
        <f t="shared" si="167"/>
        <v>0</v>
      </c>
      <c r="N403" s="19">
        <f t="shared" si="167"/>
        <v>0</v>
      </c>
      <c r="O403" s="19">
        <f t="shared" si="167"/>
        <v>0</v>
      </c>
      <c r="P403" s="28"/>
    </row>
    <row r="404" spans="1:16" s="2" customFormat="1" ht="24" customHeight="1" x14ac:dyDescent="0.2">
      <c r="A404" s="48"/>
      <c r="B404" s="48"/>
      <c r="C404" s="20" t="s">
        <v>2</v>
      </c>
      <c r="D404" s="19">
        <f t="shared" si="135"/>
        <v>130000</v>
      </c>
      <c r="E404" s="19"/>
      <c r="F404" s="19"/>
      <c r="G404" s="19"/>
      <c r="H404" s="19"/>
      <c r="I404" s="19"/>
      <c r="J404" s="19"/>
      <c r="K404" s="19">
        <v>130000</v>
      </c>
      <c r="L404" s="20"/>
      <c r="M404" s="20"/>
      <c r="N404" s="20"/>
      <c r="O404" s="20"/>
      <c r="P404" s="28"/>
    </row>
    <row r="405" spans="1:16" s="2" customFormat="1" ht="20.25" customHeight="1" x14ac:dyDescent="0.2">
      <c r="A405" s="48"/>
      <c r="B405" s="48"/>
      <c r="C405" s="20" t="s">
        <v>3</v>
      </c>
      <c r="D405" s="19">
        <f t="shared" si="135"/>
        <v>96577.1</v>
      </c>
      <c r="E405" s="19"/>
      <c r="F405" s="19"/>
      <c r="G405" s="19"/>
      <c r="H405" s="19"/>
      <c r="I405" s="19"/>
      <c r="J405" s="19">
        <v>15000</v>
      </c>
      <c r="K405" s="19">
        <v>23664.7</v>
      </c>
      <c r="L405" s="21">
        <v>57912.4</v>
      </c>
      <c r="M405" s="20"/>
      <c r="N405" s="20"/>
      <c r="O405" s="20"/>
      <c r="P405" s="28"/>
    </row>
    <row r="406" spans="1:16" s="2" customFormat="1" ht="30" customHeight="1" x14ac:dyDescent="0.2">
      <c r="A406" s="48"/>
      <c r="B406" s="48"/>
      <c r="C406" s="20" t="s">
        <v>19</v>
      </c>
      <c r="D406" s="19">
        <f t="shared" si="135"/>
        <v>37577.1</v>
      </c>
      <c r="E406" s="19"/>
      <c r="F406" s="19"/>
      <c r="G406" s="19"/>
      <c r="H406" s="19"/>
      <c r="I406" s="19"/>
      <c r="J406" s="19">
        <v>5979</v>
      </c>
      <c r="K406" s="19">
        <v>9188.2000000000007</v>
      </c>
      <c r="L406" s="21">
        <v>22409.9</v>
      </c>
      <c r="M406" s="20"/>
      <c r="N406" s="20"/>
      <c r="O406" s="20"/>
      <c r="P406" s="28"/>
    </row>
    <row r="407" spans="1:16" s="2" customFormat="1" ht="30" customHeight="1" x14ac:dyDescent="0.2">
      <c r="A407" s="49"/>
      <c r="B407" s="49"/>
      <c r="C407" s="20" t="s">
        <v>9</v>
      </c>
      <c r="D407" s="19">
        <f t="shared" si="135"/>
        <v>0</v>
      </c>
      <c r="E407" s="19"/>
      <c r="F407" s="19"/>
      <c r="G407" s="19"/>
      <c r="H407" s="19"/>
      <c r="I407" s="19"/>
      <c r="J407" s="19"/>
      <c r="K407" s="19"/>
      <c r="L407" s="20"/>
      <c r="M407" s="20"/>
      <c r="N407" s="20"/>
      <c r="O407" s="20"/>
      <c r="P407" s="28"/>
    </row>
    <row r="408" spans="1:16" s="15" customFormat="1" ht="23.25" customHeight="1" x14ac:dyDescent="0.2">
      <c r="A408" s="60" t="s">
        <v>316</v>
      </c>
      <c r="B408" s="60" t="s">
        <v>317</v>
      </c>
      <c r="C408" s="20" t="s">
        <v>4</v>
      </c>
      <c r="D408" s="19">
        <f t="shared" ref="D408:D412" si="168">SUM(E408:O408)</f>
        <v>1000</v>
      </c>
      <c r="E408" s="19">
        <f t="shared" ref="E408:O408" si="169">E409+E410+E411+E412</f>
        <v>0</v>
      </c>
      <c r="F408" s="19">
        <f t="shared" si="169"/>
        <v>0</v>
      </c>
      <c r="G408" s="19">
        <f t="shared" si="169"/>
        <v>0</v>
      </c>
      <c r="H408" s="19">
        <f t="shared" si="169"/>
        <v>0</v>
      </c>
      <c r="I408" s="19">
        <f t="shared" si="169"/>
        <v>0</v>
      </c>
      <c r="J408" s="19">
        <f t="shared" si="169"/>
        <v>0</v>
      </c>
      <c r="K408" s="19">
        <f t="shared" si="169"/>
        <v>1000</v>
      </c>
      <c r="L408" s="19">
        <f t="shared" si="169"/>
        <v>0</v>
      </c>
      <c r="M408" s="19">
        <f t="shared" si="169"/>
        <v>0</v>
      </c>
      <c r="N408" s="19">
        <f t="shared" si="169"/>
        <v>0</v>
      </c>
      <c r="O408" s="19">
        <f t="shared" si="169"/>
        <v>0</v>
      </c>
      <c r="P408" s="28"/>
    </row>
    <row r="409" spans="1:16" s="15" customFormat="1" ht="25.5" customHeight="1" x14ac:dyDescent="0.2">
      <c r="A409" s="61"/>
      <c r="B409" s="61"/>
      <c r="C409" s="20" t="s">
        <v>2</v>
      </c>
      <c r="D409" s="19">
        <f t="shared" si="168"/>
        <v>0</v>
      </c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28"/>
    </row>
    <row r="410" spans="1:16" s="15" customFormat="1" ht="24.75" customHeight="1" x14ac:dyDescent="0.2">
      <c r="A410" s="61"/>
      <c r="B410" s="61"/>
      <c r="C410" s="20" t="s">
        <v>3</v>
      </c>
      <c r="D410" s="19">
        <f t="shared" si="168"/>
        <v>1000</v>
      </c>
      <c r="E410" s="19"/>
      <c r="F410" s="19"/>
      <c r="G410" s="19"/>
      <c r="H410" s="19"/>
      <c r="I410" s="19"/>
      <c r="J410" s="19"/>
      <c r="K410" s="19">
        <v>1000</v>
      </c>
      <c r="L410" s="19"/>
      <c r="M410" s="19"/>
      <c r="N410" s="19"/>
      <c r="O410" s="19"/>
      <c r="P410" s="28"/>
    </row>
    <row r="411" spans="1:16" s="15" customFormat="1" ht="30.75" customHeight="1" x14ac:dyDescent="0.2">
      <c r="A411" s="61"/>
      <c r="B411" s="61"/>
      <c r="C411" s="20" t="s">
        <v>19</v>
      </c>
      <c r="D411" s="19">
        <f t="shared" si="168"/>
        <v>0</v>
      </c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28"/>
    </row>
    <row r="412" spans="1:16" s="15" customFormat="1" ht="30" customHeight="1" x14ac:dyDescent="0.2">
      <c r="A412" s="62"/>
      <c r="B412" s="62"/>
      <c r="C412" s="20" t="s">
        <v>9</v>
      </c>
      <c r="D412" s="19">
        <f t="shared" si="168"/>
        <v>0</v>
      </c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28"/>
    </row>
    <row r="413" spans="1:16" s="2" customFormat="1" ht="21.75" customHeight="1" x14ac:dyDescent="0.2">
      <c r="A413" s="47" t="s">
        <v>31</v>
      </c>
      <c r="B413" s="55" t="s">
        <v>82</v>
      </c>
      <c r="C413" s="20" t="s">
        <v>4</v>
      </c>
      <c r="D413" s="19">
        <f t="shared" si="135"/>
        <v>87323598.189999998</v>
      </c>
      <c r="E413" s="19">
        <f t="shared" ref="E413:O413" si="170">E414+E415+E416+E417</f>
        <v>5026778.2</v>
      </c>
      <c r="F413" s="19">
        <f t="shared" si="170"/>
        <v>5287752.04</v>
      </c>
      <c r="G413" s="19">
        <f t="shared" si="170"/>
        <v>5403753.4900000002</v>
      </c>
      <c r="H413" s="19">
        <f t="shared" si="170"/>
        <v>6882127.3399999999</v>
      </c>
      <c r="I413" s="19">
        <f t="shared" si="170"/>
        <v>7636321.9299999997</v>
      </c>
      <c r="J413" s="19">
        <f t="shared" si="170"/>
        <v>8873440.9000000004</v>
      </c>
      <c r="K413" s="19">
        <f t="shared" si="170"/>
        <v>6908623.96</v>
      </c>
      <c r="L413" s="19">
        <f t="shared" si="170"/>
        <v>9617888.9399999995</v>
      </c>
      <c r="M413" s="19">
        <f t="shared" si="170"/>
        <v>12180812.48</v>
      </c>
      <c r="N413" s="19">
        <f t="shared" si="170"/>
        <v>10577980.68</v>
      </c>
      <c r="O413" s="19">
        <f t="shared" si="170"/>
        <v>8928118.2300000004</v>
      </c>
      <c r="P413" s="28"/>
    </row>
    <row r="414" spans="1:16" s="2" customFormat="1" ht="28.5" customHeight="1" x14ac:dyDescent="0.2">
      <c r="A414" s="48"/>
      <c r="B414" s="56"/>
      <c r="C414" s="20" t="s">
        <v>2</v>
      </c>
      <c r="D414" s="19">
        <f t="shared" si="135"/>
        <v>6546635.5099999998</v>
      </c>
      <c r="E414" s="19">
        <f>E420+E440+E585+E450+E600+E610+E655+E660</f>
        <v>101709</v>
      </c>
      <c r="F414" s="19">
        <f>F420+F440+F450+F585+F600+F610+F655+F660</f>
        <v>2796.3</v>
      </c>
      <c r="G414" s="19">
        <f>G420+G440+G585+G450+G600+G610+G655+G660</f>
        <v>59640.800000000003</v>
      </c>
      <c r="H414" s="19">
        <f>H420+H440+H585+H450+H600+H610+H655+H660</f>
        <v>900493.6</v>
      </c>
      <c r="I414" s="19">
        <f>I420+I440+I585+I450+I600+I610+I655+I660</f>
        <v>762932.7</v>
      </c>
      <c r="J414" s="19">
        <f>J420+J440+J585+J450+J600+J610+J655+J660</f>
        <v>878759.39</v>
      </c>
      <c r="K414" s="19">
        <f>K420+K440+K585+K450+K600+K610+K655+K660</f>
        <v>192810.57</v>
      </c>
      <c r="L414" s="19">
        <f t="shared" ref="L414:O414" si="171">L420+L440+L585+L450+L600+L610+L655+L660</f>
        <v>1080731.05</v>
      </c>
      <c r="M414" s="19">
        <f t="shared" si="171"/>
        <v>1738312.1</v>
      </c>
      <c r="N414" s="19">
        <f t="shared" si="171"/>
        <v>828450</v>
      </c>
      <c r="O414" s="19">
        <f t="shared" si="171"/>
        <v>0</v>
      </c>
      <c r="P414" s="28"/>
    </row>
    <row r="415" spans="1:16" s="2" customFormat="1" ht="36.75" customHeight="1" x14ac:dyDescent="0.2">
      <c r="A415" s="48"/>
      <c r="B415" s="56"/>
      <c r="C415" s="20" t="s">
        <v>3</v>
      </c>
      <c r="D415" s="19">
        <f t="shared" si="135"/>
        <v>53043577.299999997</v>
      </c>
      <c r="E415" s="19">
        <f>E421+E441+E586+E451+E601+E611+E656+E661</f>
        <v>3146562.4</v>
      </c>
      <c r="F415" s="19">
        <f>F421+F441+F451+F586+F601+F611+F656+F661</f>
        <v>3149551.1</v>
      </c>
      <c r="G415" s="19">
        <f t="shared" ref="G415:J417" si="172">G421+G441+G586+G451+G601+G611+G656+G661</f>
        <v>3278532.6</v>
      </c>
      <c r="H415" s="19">
        <f t="shared" si="172"/>
        <v>3817080.59</v>
      </c>
      <c r="I415" s="19">
        <f t="shared" si="172"/>
        <v>4436603.8899999997</v>
      </c>
      <c r="J415" s="19">
        <f t="shared" si="172"/>
        <v>5211288.59</v>
      </c>
      <c r="K415" s="19">
        <f t="shared" ref="K415:O415" si="173">K421+K441+K586+K451+K601+K611+K656+K661</f>
        <v>4264010.93</v>
      </c>
      <c r="L415" s="19">
        <f t="shared" si="173"/>
        <v>5724465.1299999999</v>
      </c>
      <c r="M415" s="19">
        <f t="shared" si="173"/>
        <v>7188797.6200000001</v>
      </c>
      <c r="N415" s="19">
        <f t="shared" si="173"/>
        <v>6708987.3499999996</v>
      </c>
      <c r="O415" s="19">
        <f t="shared" si="173"/>
        <v>6117697.0999999996</v>
      </c>
      <c r="P415" s="28"/>
    </row>
    <row r="416" spans="1:16" s="2" customFormat="1" ht="36.75" customHeight="1" x14ac:dyDescent="0.2">
      <c r="A416" s="48"/>
      <c r="B416" s="56"/>
      <c r="C416" s="20" t="s">
        <v>19</v>
      </c>
      <c r="D416" s="19">
        <f t="shared" si="135"/>
        <v>25104261.18</v>
      </c>
      <c r="E416" s="19">
        <f>E422+E442+E587+E452+E602+E612+E657+E662</f>
        <v>1640650</v>
      </c>
      <c r="F416" s="19">
        <f>F422+F442+F452+F587+F602+F612+F657+F662</f>
        <v>1969843.9</v>
      </c>
      <c r="G416" s="19">
        <f t="shared" si="172"/>
        <v>1887462.8</v>
      </c>
      <c r="H416" s="19">
        <f t="shared" si="172"/>
        <v>1942520.28</v>
      </c>
      <c r="I416" s="19">
        <f t="shared" si="172"/>
        <v>2194670.9500000002</v>
      </c>
      <c r="J416" s="19">
        <f t="shared" si="172"/>
        <v>2488778.11</v>
      </c>
      <c r="K416" s="19">
        <f t="shared" ref="K416:O416" si="174">K422+K442+K587+K452+K602+K612+K657+K662</f>
        <v>2174037</v>
      </c>
      <c r="L416" s="19">
        <f t="shared" si="174"/>
        <v>2534927.2999999998</v>
      </c>
      <c r="M416" s="19">
        <f t="shared" si="174"/>
        <v>2975937.3</v>
      </c>
      <c r="N416" s="19">
        <f t="shared" si="174"/>
        <v>2762777.87</v>
      </c>
      <c r="O416" s="19">
        <f t="shared" si="174"/>
        <v>2532655.67</v>
      </c>
      <c r="P416" s="28"/>
    </row>
    <row r="417" spans="1:16" s="2" customFormat="1" ht="31.5" customHeight="1" x14ac:dyDescent="0.2">
      <c r="A417" s="49"/>
      <c r="B417" s="57"/>
      <c r="C417" s="20" t="s">
        <v>9</v>
      </c>
      <c r="D417" s="19">
        <f t="shared" si="135"/>
        <v>2629124.2000000002</v>
      </c>
      <c r="E417" s="19">
        <f>E423+E443+E588+E453+E603+E613+E658+E663</f>
        <v>137856.79999999999</v>
      </c>
      <c r="F417" s="19">
        <f>F423+F443+F453+F588+F603+F613+F658+F663-F433</f>
        <v>165560.74</v>
      </c>
      <c r="G417" s="19">
        <f t="shared" si="172"/>
        <v>178117.29</v>
      </c>
      <c r="H417" s="19">
        <f t="shared" si="172"/>
        <v>222032.87</v>
      </c>
      <c r="I417" s="19">
        <f t="shared" si="172"/>
        <v>242114.39</v>
      </c>
      <c r="J417" s="19">
        <f t="shared" si="172"/>
        <v>294614.81</v>
      </c>
      <c r="K417" s="19">
        <f t="shared" ref="K417:O417" si="175">K423+K443+K588+K453+K603+K613+K658+K663</f>
        <v>277765.46000000002</v>
      </c>
      <c r="L417" s="19">
        <f t="shared" si="175"/>
        <v>277765.46000000002</v>
      </c>
      <c r="M417" s="19">
        <f t="shared" si="175"/>
        <v>277765.46000000002</v>
      </c>
      <c r="N417" s="19">
        <f t="shared" si="175"/>
        <v>277765.46000000002</v>
      </c>
      <c r="O417" s="19">
        <f t="shared" si="175"/>
        <v>277765.46000000002</v>
      </c>
      <c r="P417" s="28"/>
    </row>
    <row r="418" spans="1:16" s="2" customFormat="1" ht="22.5" customHeight="1" x14ac:dyDescent="0.2">
      <c r="A418" s="7" t="s">
        <v>0</v>
      </c>
      <c r="B418" s="8"/>
      <c r="C418" s="20"/>
      <c r="D418" s="19"/>
      <c r="E418" s="19"/>
      <c r="F418" s="19"/>
      <c r="G418" s="19"/>
      <c r="H418" s="19"/>
      <c r="I418" s="19"/>
      <c r="J418" s="19"/>
      <c r="K418" s="19"/>
      <c r="L418" s="20"/>
      <c r="M418" s="20"/>
      <c r="N418" s="20"/>
      <c r="O418" s="20"/>
      <c r="P418" s="28"/>
    </row>
    <row r="419" spans="1:16" s="2" customFormat="1" ht="18" customHeight="1" x14ac:dyDescent="0.2">
      <c r="A419" s="47" t="s">
        <v>121</v>
      </c>
      <c r="B419" s="55" t="s">
        <v>18</v>
      </c>
      <c r="C419" s="20" t="s">
        <v>4</v>
      </c>
      <c r="D419" s="19">
        <f t="shared" si="135"/>
        <v>7188437.4699999997</v>
      </c>
      <c r="E419" s="19">
        <f t="shared" ref="E419:O419" si="176">E420+E421+E422+E423</f>
        <v>539360.80000000005</v>
      </c>
      <c r="F419" s="19">
        <f t="shared" si="176"/>
        <v>566635.74</v>
      </c>
      <c r="G419" s="19">
        <f t="shared" si="176"/>
        <v>577756.63</v>
      </c>
      <c r="H419" s="19">
        <f t="shared" si="176"/>
        <v>612165.71</v>
      </c>
      <c r="I419" s="19">
        <f t="shared" si="176"/>
        <v>606865.13</v>
      </c>
      <c r="J419" s="19">
        <f t="shared" si="176"/>
        <v>627990.81000000006</v>
      </c>
      <c r="K419" s="19">
        <f t="shared" si="176"/>
        <v>689319.59</v>
      </c>
      <c r="L419" s="19">
        <f t="shared" si="176"/>
        <v>703857.59</v>
      </c>
      <c r="M419" s="19">
        <f t="shared" si="176"/>
        <v>754828.49</v>
      </c>
      <c r="N419" s="19">
        <f t="shared" si="176"/>
        <v>754828.49</v>
      </c>
      <c r="O419" s="19">
        <f t="shared" si="176"/>
        <v>754828.49</v>
      </c>
      <c r="P419" s="28"/>
    </row>
    <row r="420" spans="1:16" s="2" customFormat="1" ht="15" x14ac:dyDescent="0.2">
      <c r="A420" s="48"/>
      <c r="B420" s="56"/>
      <c r="C420" s="20" t="s">
        <v>2</v>
      </c>
      <c r="D420" s="19">
        <f t="shared" si="135"/>
        <v>33723.99</v>
      </c>
      <c r="E420" s="19">
        <f t="shared" ref="E420:I420" si="177">E425+E430+E435</f>
        <v>19.7</v>
      </c>
      <c r="F420" s="19">
        <f t="shared" si="177"/>
        <v>607.80999999999995</v>
      </c>
      <c r="G420" s="19">
        <f t="shared" si="177"/>
        <v>23735.01</v>
      </c>
      <c r="H420" s="19">
        <f t="shared" si="177"/>
        <v>6005.52</v>
      </c>
      <c r="I420" s="19">
        <f t="shared" si="177"/>
        <v>1846.77</v>
      </c>
      <c r="J420" s="19">
        <f t="shared" ref="J420" si="178">J425+J430+J435</f>
        <v>1509.18</v>
      </c>
      <c r="K420" s="19">
        <f>K425+K430+K435</f>
        <v>0</v>
      </c>
      <c r="L420" s="19">
        <f t="shared" ref="L420:O420" si="179">L425+L430+L435</f>
        <v>0</v>
      </c>
      <c r="M420" s="19">
        <f t="shared" si="179"/>
        <v>0</v>
      </c>
      <c r="N420" s="19">
        <f t="shared" si="179"/>
        <v>0</v>
      </c>
      <c r="O420" s="19">
        <f t="shared" si="179"/>
        <v>0</v>
      </c>
      <c r="P420" s="28"/>
    </row>
    <row r="421" spans="1:16" s="2" customFormat="1" ht="13.5" customHeight="1" x14ac:dyDescent="0.2">
      <c r="A421" s="48"/>
      <c r="B421" s="56"/>
      <c r="C421" s="20" t="s">
        <v>3</v>
      </c>
      <c r="D421" s="19">
        <f t="shared" si="135"/>
        <v>2125681.6</v>
      </c>
      <c r="E421" s="19">
        <f t="shared" ref="E421:I423" si="180">E426+E431+E436</f>
        <v>161118.39999999999</v>
      </c>
      <c r="F421" s="19">
        <f t="shared" si="180"/>
        <v>196013.16</v>
      </c>
      <c r="G421" s="19">
        <f t="shared" si="180"/>
        <v>174713.33</v>
      </c>
      <c r="H421" s="19">
        <f t="shared" si="180"/>
        <v>202545.76</v>
      </c>
      <c r="I421" s="19">
        <f t="shared" si="180"/>
        <v>150866.29999999999</v>
      </c>
      <c r="J421" s="19">
        <f t="shared" ref="J421:O421" si="181">J426+J431+J436</f>
        <v>188578.75</v>
      </c>
      <c r="K421" s="19">
        <f t="shared" si="181"/>
        <v>189364.4</v>
      </c>
      <c r="L421" s="19">
        <f t="shared" si="181"/>
        <v>189170.2</v>
      </c>
      <c r="M421" s="19">
        <f t="shared" si="181"/>
        <v>224437.1</v>
      </c>
      <c r="N421" s="19">
        <f t="shared" si="181"/>
        <v>224437.1</v>
      </c>
      <c r="O421" s="19">
        <f t="shared" si="181"/>
        <v>224437.1</v>
      </c>
      <c r="P421" s="28"/>
    </row>
    <row r="422" spans="1:16" s="2" customFormat="1" ht="37.5" customHeight="1" x14ac:dyDescent="0.2">
      <c r="A422" s="48"/>
      <c r="B422" s="56"/>
      <c r="C422" s="20" t="s">
        <v>19</v>
      </c>
      <c r="D422" s="19">
        <f t="shared" si="135"/>
        <v>4558863.3600000003</v>
      </c>
      <c r="E422" s="19">
        <f t="shared" si="180"/>
        <v>357244.7</v>
      </c>
      <c r="F422" s="19">
        <f t="shared" si="180"/>
        <v>339401</v>
      </c>
      <c r="G422" s="19">
        <f t="shared" si="180"/>
        <v>343656.26</v>
      </c>
      <c r="H422" s="19">
        <f t="shared" si="180"/>
        <v>361194.92</v>
      </c>
      <c r="I422" s="19">
        <f t="shared" si="180"/>
        <v>415747.91</v>
      </c>
      <c r="J422" s="19">
        <f t="shared" ref="J422:O422" si="182">J427+J432+J437</f>
        <v>388363.77</v>
      </c>
      <c r="K422" s="19">
        <f t="shared" si="182"/>
        <v>449442.8</v>
      </c>
      <c r="L422" s="19">
        <f t="shared" si="182"/>
        <v>464175</v>
      </c>
      <c r="M422" s="19">
        <f t="shared" si="182"/>
        <v>479879</v>
      </c>
      <c r="N422" s="19">
        <f t="shared" si="182"/>
        <v>479879</v>
      </c>
      <c r="O422" s="19">
        <f t="shared" si="182"/>
        <v>479879</v>
      </c>
      <c r="P422" s="28"/>
    </row>
    <row r="423" spans="1:16" s="2" customFormat="1" ht="23.25" customHeight="1" x14ac:dyDescent="0.2">
      <c r="A423" s="49"/>
      <c r="B423" s="57"/>
      <c r="C423" s="20" t="s">
        <v>9</v>
      </c>
      <c r="D423" s="19">
        <f t="shared" ref="D423:D511" si="183">SUM(E423:O423)</f>
        <v>470168.52</v>
      </c>
      <c r="E423" s="19">
        <f t="shared" si="180"/>
        <v>20978</v>
      </c>
      <c r="F423" s="19">
        <f>F428+F433+F438</f>
        <v>30613.77</v>
      </c>
      <c r="G423" s="19">
        <f t="shared" si="180"/>
        <v>35652.03</v>
      </c>
      <c r="H423" s="19">
        <f t="shared" si="180"/>
        <v>42419.51</v>
      </c>
      <c r="I423" s="19">
        <f t="shared" si="180"/>
        <v>38404.15</v>
      </c>
      <c r="J423" s="19">
        <f t="shared" ref="J423:O423" si="184">J428+J433+J438</f>
        <v>49539.11</v>
      </c>
      <c r="K423" s="19">
        <f t="shared" si="184"/>
        <v>50512.39</v>
      </c>
      <c r="L423" s="19">
        <f t="shared" si="184"/>
        <v>50512.39</v>
      </c>
      <c r="M423" s="19">
        <f t="shared" si="184"/>
        <v>50512.39</v>
      </c>
      <c r="N423" s="19">
        <f t="shared" si="184"/>
        <v>50512.39</v>
      </c>
      <c r="O423" s="19">
        <f t="shared" si="184"/>
        <v>50512.39</v>
      </c>
      <c r="P423" s="28"/>
    </row>
    <row r="424" spans="1:16" s="2" customFormat="1" ht="50.25" customHeight="1" x14ac:dyDescent="0.2">
      <c r="A424" s="47" t="s">
        <v>122</v>
      </c>
      <c r="B424" s="55" t="s">
        <v>57</v>
      </c>
      <c r="C424" s="20" t="s">
        <v>4</v>
      </c>
      <c r="D424" s="19">
        <f t="shared" si="183"/>
        <v>5961606.79</v>
      </c>
      <c r="E424" s="19">
        <f>E425+E426+E427+E428</f>
        <v>466117.7</v>
      </c>
      <c r="F424" s="19">
        <f t="shared" ref="F424:O424" si="185">F425+F426+F427+F428</f>
        <v>484124.96</v>
      </c>
      <c r="G424" s="19">
        <f t="shared" si="185"/>
        <v>491452.78</v>
      </c>
      <c r="H424" s="19">
        <f t="shared" si="185"/>
        <v>517851.36</v>
      </c>
      <c r="I424" s="19">
        <f t="shared" si="185"/>
        <v>505636.67</v>
      </c>
      <c r="J424" s="19">
        <f t="shared" si="185"/>
        <v>511817.47</v>
      </c>
      <c r="K424" s="19">
        <f t="shared" si="185"/>
        <v>554270.99</v>
      </c>
      <c r="L424" s="19">
        <f t="shared" si="185"/>
        <v>569003.18999999994</v>
      </c>
      <c r="M424" s="19">
        <f t="shared" si="185"/>
        <v>620443.89</v>
      </c>
      <c r="N424" s="19">
        <f t="shared" si="185"/>
        <v>620443.89</v>
      </c>
      <c r="O424" s="19">
        <f t="shared" si="185"/>
        <v>620443.89</v>
      </c>
      <c r="P424" s="28"/>
    </row>
    <row r="425" spans="1:16" s="2" customFormat="1" ht="56.25" customHeight="1" x14ac:dyDescent="0.2">
      <c r="A425" s="48"/>
      <c r="B425" s="56"/>
      <c r="C425" s="20" t="s">
        <v>2</v>
      </c>
      <c r="D425" s="19">
        <f t="shared" si="183"/>
        <v>33723.99</v>
      </c>
      <c r="E425" s="19">
        <v>19.7</v>
      </c>
      <c r="F425" s="19">
        <v>607.80999999999995</v>
      </c>
      <c r="G425" s="19">
        <v>23735.01</v>
      </c>
      <c r="H425" s="19">
        <v>6005.52</v>
      </c>
      <c r="I425" s="19">
        <v>1846.77</v>
      </c>
      <c r="J425" s="19">
        <v>1509.18</v>
      </c>
      <c r="K425" s="19">
        <v>0</v>
      </c>
      <c r="L425" s="20"/>
      <c r="M425" s="20"/>
      <c r="N425" s="20"/>
      <c r="O425" s="20"/>
      <c r="P425" s="28"/>
    </row>
    <row r="426" spans="1:16" s="2" customFormat="1" ht="58.5" customHeight="1" x14ac:dyDescent="0.2">
      <c r="A426" s="48"/>
      <c r="B426" s="56"/>
      <c r="C426" s="20" t="s">
        <v>3</v>
      </c>
      <c r="D426" s="19">
        <f t="shared" si="183"/>
        <v>1526336.76</v>
      </c>
      <c r="E426" s="19">
        <v>120337.4</v>
      </c>
      <c r="F426" s="19">
        <v>154866.26</v>
      </c>
      <c r="G426" s="19">
        <v>131756.43</v>
      </c>
      <c r="H426" s="19">
        <v>157521.66</v>
      </c>
      <c r="I426" s="21">
        <v>102182.08</v>
      </c>
      <c r="J426" s="19">
        <v>131427.82999999999</v>
      </c>
      <c r="K426" s="19">
        <v>124348</v>
      </c>
      <c r="L426" s="23">
        <v>124348</v>
      </c>
      <c r="M426" s="21">
        <v>159849.70000000001</v>
      </c>
      <c r="N426" s="21">
        <v>159849.70000000001</v>
      </c>
      <c r="O426" s="21">
        <v>159849.70000000001</v>
      </c>
      <c r="P426" s="28"/>
    </row>
    <row r="427" spans="1:16" s="2" customFormat="1" ht="60" customHeight="1" x14ac:dyDescent="0.2">
      <c r="A427" s="48"/>
      <c r="B427" s="56"/>
      <c r="C427" s="20" t="s">
        <v>19</v>
      </c>
      <c r="D427" s="19">
        <f t="shared" si="183"/>
        <v>4057575.51</v>
      </c>
      <c r="E427" s="19">
        <v>331500.7</v>
      </c>
      <c r="F427" s="19">
        <v>307199</v>
      </c>
      <c r="G427" s="19">
        <v>309397.36</v>
      </c>
      <c r="H427" s="19">
        <v>322276.92</v>
      </c>
      <c r="I427" s="21">
        <v>372909.96</v>
      </c>
      <c r="J427" s="19">
        <v>342556.77</v>
      </c>
      <c r="K427" s="19">
        <v>392997.8</v>
      </c>
      <c r="L427" s="21">
        <v>407730</v>
      </c>
      <c r="M427" s="21">
        <v>423669</v>
      </c>
      <c r="N427" s="21">
        <v>423669</v>
      </c>
      <c r="O427" s="21">
        <v>423669</v>
      </c>
      <c r="P427" s="28"/>
    </row>
    <row r="428" spans="1:16" s="2" customFormat="1" ht="93.75" customHeight="1" x14ac:dyDescent="0.2">
      <c r="A428" s="49"/>
      <c r="B428" s="57"/>
      <c r="C428" s="20" t="s">
        <v>9</v>
      </c>
      <c r="D428" s="19">
        <f t="shared" si="183"/>
        <v>343970.53</v>
      </c>
      <c r="E428" s="19">
        <v>14259.9</v>
      </c>
      <c r="F428" s="19">
        <f>3797+17654.88892</f>
        <v>21451.89</v>
      </c>
      <c r="G428" s="19">
        <v>26563.98</v>
      </c>
      <c r="H428" s="19">
        <v>32047.26</v>
      </c>
      <c r="I428" s="19">
        <v>28697.86</v>
      </c>
      <c r="J428" s="19">
        <v>36323.69</v>
      </c>
      <c r="K428" s="19">
        <v>36925.19</v>
      </c>
      <c r="L428" s="19">
        <v>36925.19</v>
      </c>
      <c r="M428" s="19">
        <v>36925.19</v>
      </c>
      <c r="N428" s="19">
        <v>36925.19</v>
      </c>
      <c r="O428" s="19">
        <v>36925.19</v>
      </c>
      <c r="P428" s="28"/>
    </row>
    <row r="429" spans="1:16" s="2" customFormat="1" ht="21.75" customHeight="1" x14ac:dyDescent="0.2">
      <c r="A429" s="47" t="s">
        <v>123</v>
      </c>
      <c r="B429" s="55" t="s">
        <v>58</v>
      </c>
      <c r="C429" s="20" t="s">
        <v>4</v>
      </c>
      <c r="D429" s="19">
        <f t="shared" si="183"/>
        <v>224059.38</v>
      </c>
      <c r="E429" s="19">
        <f>E430+E431+E432+E433</f>
        <v>17414</v>
      </c>
      <c r="F429" s="19">
        <f t="shared" ref="F429:O429" si="186">F430+F431+F432+F433</f>
        <v>17264.38</v>
      </c>
      <c r="G429" s="19">
        <f t="shared" si="186"/>
        <v>17397.349999999999</v>
      </c>
      <c r="H429" s="19">
        <f t="shared" si="186"/>
        <v>17564.349999999999</v>
      </c>
      <c r="I429" s="19">
        <f t="shared" si="186"/>
        <v>16621.86</v>
      </c>
      <c r="J429" s="19">
        <f t="shared" si="186"/>
        <v>22351.74</v>
      </c>
      <c r="K429" s="19">
        <f t="shared" si="186"/>
        <v>23244.5</v>
      </c>
      <c r="L429" s="19">
        <f t="shared" si="186"/>
        <v>23050.3</v>
      </c>
      <c r="M429" s="19">
        <f t="shared" si="186"/>
        <v>23050.3</v>
      </c>
      <c r="N429" s="19">
        <f t="shared" si="186"/>
        <v>23050.3</v>
      </c>
      <c r="O429" s="19">
        <f t="shared" si="186"/>
        <v>23050.3</v>
      </c>
      <c r="P429" s="28"/>
    </row>
    <row r="430" spans="1:16" s="2" customFormat="1" ht="26.25" customHeight="1" x14ac:dyDescent="0.2">
      <c r="A430" s="48"/>
      <c r="B430" s="56"/>
      <c r="C430" s="20" t="s">
        <v>2</v>
      </c>
      <c r="D430" s="19">
        <f t="shared" si="183"/>
        <v>0</v>
      </c>
      <c r="E430" s="19"/>
      <c r="F430" s="19"/>
      <c r="G430" s="19"/>
      <c r="H430" s="19"/>
      <c r="I430" s="19"/>
      <c r="J430" s="19"/>
      <c r="K430" s="19"/>
      <c r="L430" s="20"/>
      <c r="M430" s="20"/>
      <c r="N430" s="20"/>
      <c r="O430" s="20"/>
      <c r="P430" s="28"/>
    </row>
    <row r="431" spans="1:16" s="2" customFormat="1" ht="18.75" customHeight="1" x14ac:dyDescent="0.2">
      <c r="A431" s="48"/>
      <c r="B431" s="56"/>
      <c r="C431" s="20" t="s">
        <v>3</v>
      </c>
      <c r="D431" s="19">
        <f t="shared" si="183"/>
        <v>91880.74</v>
      </c>
      <c r="E431" s="19">
        <v>10152.9</v>
      </c>
      <c r="F431" s="19">
        <v>7559.5</v>
      </c>
      <c r="G431" s="19">
        <v>7766.3</v>
      </c>
      <c r="H431" s="19">
        <v>6649.1</v>
      </c>
      <c r="I431" s="19">
        <v>6380.92</v>
      </c>
      <c r="J431" s="19">
        <v>8577.32</v>
      </c>
      <c r="K431" s="19">
        <v>9114.2999999999993</v>
      </c>
      <c r="L431" s="20">
        <v>8920.1</v>
      </c>
      <c r="M431" s="20">
        <v>8920.1</v>
      </c>
      <c r="N431" s="20">
        <v>8920.1</v>
      </c>
      <c r="O431" s="20">
        <v>8920.1</v>
      </c>
      <c r="P431" s="28"/>
    </row>
    <row r="432" spans="1:16" s="2" customFormat="1" ht="35.25" customHeight="1" x14ac:dyDescent="0.2">
      <c r="A432" s="48"/>
      <c r="B432" s="56"/>
      <c r="C432" s="20" t="s">
        <v>19</v>
      </c>
      <c r="D432" s="19">
        <f t="shared" si="183"/>
        <v>5980.65</v>
      </c>
      <c r="E432" s="19">
        <v>543</v>
      </c>
      <c r="F432" s="19">
        <v>543</v>
      </c>
      <c r="G432" s="19">
        <v>543</v>
      </c>
      <c r="H432" s="19">
        <v>543</v>
      </c>
      <c r="I432" s="19">
        <v>534.65</v>
      </c>
      <c r="J432" s="19">
        <v>559</v>
      </c>
      <c r="K432" s="19">
        <v>543</v>
      </c>
      <c r="L432" s="19">
        <v>543</v>
      </c>
      <c r="M432" s="19">
        <v>543</v>
      </c>
      <c r="N432" s="19">
        <v>543</v>
      </c>
      <c r="O432" s="19">
        <v>543</v>
      </c>
      <c r="P432" s="28"/>
    </row>
    <row r="433" spans="1:16" s="2" customFormat="1" ht="16.5" customHeight="1" x14ac:dyDescent="0.2">
      <c r="A433" s="49"/>
      <c r="B433" s="57"/>
      <c r="C433" s="20" t="s">
        <v>9</v>
      </c>
      <c r="D433" s="19">
        <f t="shared" si="183"/>
        <v>126197.99</v>
      </c>
      <c r="E433" s="19">
        <v>6718.1</v>
      </c>
      <c r="F433" s="19">
        <v>9161.8799999999992</v>
      </c>
      <c r="G433" s="19">
        <v>9088.0499999999993</v>
      </c>
      <c r="H433" s="19">
        <v>10372.25</v>
      </c>
      <c r="I433" s="19">
        <v>9706.2900000000009</v>
      </c>
      <c r="J433" s="19">
        <v>13215.42</v>
      </c>
      <c r="K433" s="19">
        <v>13587.2</v>
      </c>
      <c r="L433" s="19">
        <v>13587.2</v>
      </c>
      <c r="M433" s="19">
        <v>13587.2</v>
      </c>
      <c r="N433" s="19">
        <v>13587.2</v>
      </c>
      <c r="O433" s="19">
        <v>13587.2</v>
      </c>
      <c r="P433" s="28"/>
    </row>
    <row r="434" spans="1:16" s="2" customFormat="1" ht="22.5" customHeight="1" x14ac:dyDescent="0.2">
      <c r="A434" s="47" t="s">
        <v>124</v>
      </c>
      <c r="B434" s="55" t="s">
        <v>37</v>
      </c>
      <c r="C434" s="20" t="s">
        <v>4</v>
      </c>
      <c r="D434" s="19">
        <f t="shared" si="183"/>
        <v>1002771.3</v>
      </c>
      <c r="E434" s="19">
        <f>E435+E436+E437+E438</f>
        <v>55829.1</v>
      </c>
      <c r="F434" s="19">
        <f t="shared" ref="F434:O434" si="187">F435+F436+F437+F438</f>
        <v>65246.400000000001</v>
      </c>
      <c r="G434" s="19">
        <f t="shared" si="187"/>
        <v>68906.5</v>
      </c>
      <c r="H434" s="19">
        <f t="shared" si="187"/>
        <v>76750</v>
      </c>
      <c r="I434" s="19">
        <f t="shared" si="187"/>
        <v>84606.6</v>
      </c>
      <c r="J434" s="19">
        <f t="shared" si="187"/>
        <v>93821.6</v>
      </c>
      <c r="K434" s="19">
        <f t="shared" si="187"/>
        <v>111804.1</v>
      </c>
      <c r="L434" s="19">
        <f t="shared" si="187"/>
        <v>111804.1</v>
      </c>
      <c r="M434" s="19">
        <f t="shared" si="187"/>
        <v>111334.3</v>
      </c>
      <c r="N434" s="19">
        <f t="shared" si="187"/>
        <v>111334.3</v>
      </c>
      <c r="O434" s="19">
        <f t="shared" si="187"/>
        <v>111334.3</v>
      </c>
      <c r="P434" s="28"/>
    </row>
    <row r="435" spans="1:16" s="2" customFormat="1" ht="28.5" customHeight="1" x14ac:dyDescent="0.2">
      <c r="A435" s="48"/>
      <c r="B435" s="56"/>
      <c r="C435" s="20" t="s">
        <v>2</v>
      </c>
      <c r="D435" s="19">
        <f t="shared" si="183"/>
        <v>0</v>
      </c>
      <c r="E435" s="19"/>
      <c r="F435" s="19"/>
      <c r="G435" s="19"/>
      <c r="H435" s="19"/>
      <c r="I435" s="19"/>
      <c r="J435" s="19"/>
      <c r="K435" s="19"/>
      <c r="L435" s="20"/>
      <c r="M435" s="20"/>
      <c r="N435" s="20"/>
      <c r="O435" s="20"/>
      <c r="P435" s="28"/>
    </row>
    <row r="436" spans="1:16" s="2" customFormat="1" ht="20.25" customHeight="1" x14ac:dyDescent="0.2">
      <c r="A436" s="48"/>
      <c r="B436" s="56"/>
      <c r="C436" s="20" t="s">
        <v>3</v>
      </c>
      <c r="D436" s="19">
        <f t="shared" si="183"/>
        <v>507464.1</v>
      </c>
      <c r="E436" s="19">
        <v>30628.1</v>
      </c>
      <c r="F436" s="19">
        <v>33587.4</v>
      </c>
      <c r="G436" s="19">
        <v>35190.6</v>
      </c>
      <c r="H436" s="19">
        <v>38375</v>
      </c>
      <c r="I436" s="19">
        <v>42303.3</v>
      </c>
      <c r="J436" s="19">
        <v>48573.599999999999</v>
      </c>
      <c r="K436" s="19">
        <v>55902.1</v>
      </c>
      <c r="L436" s="19">
        <v>55902.1</v>
      </c>
      <c r="M436" s="19">
        <v>55667.3</v>
      </c>
      <c r="N436" s="19">
        <v>55667.3</v>
      </c>
      <c r="O436" s="19">
        <v>55667.3</v>
      </c>
      <c r="P436" s="28"/>
    </row>
    <row r="437" spans="1:16" s="2" customFormat="1" ht="37.5" customHeight="1" x14ac:dyDescent="0.2">
      <c r="A437" s="48"/>
      <c r="B437" s="56"/>
      <c r="C437" s="20" t="s">
        <v>19</v>
      </c>
      <c r="D437" s="19">
        <f t="shared" si="183"/>
        <v>495307.2</v>
      </c>
      <c r="E437" s="19">
        <v>25201</v>
      </c>
      <c r="F437" s="19">
        <v>31659</v>
      </c>
      <c r="G437" s="19">
        <v>33715.9</v>
      </c>
      <c r="H437" s="19">
        <v>38375</v>
      </c>
      <c r="I437" s="19">
        <v>42303.3</v>
      </c>
      <c r="J437" s="19">
        <v>45248</v>
      </c>
      <c r="K437" s="19">
        <v>55902</v>
      </c>
      <c r="L437" s="21">
        <v>55902</v>
      </c>
      <c r="M437" s="21">
        <v>55667</v>
      </c>
      <c r="N437" s="21">
        <v>55667</v>
      </c>
      <c r="O437" s="21">
        <v>55667</v>
      </c>
      <c r="P437" s="28"/>
    </row>
    <row r="438" spans="1:16" s="2" customFormat="1" ht="35.25" customHeight="1" x14ac:dyDescent="0.2">
      <c r="A438" s="49"/>
      <c r="B438" s="57"/>
      <c r="C438" s="20" t="s">
        <v>9</v>
      </c>
      <c r="D438" s="19">
        <f t="shared" si="183"/>
        <v>0</v>
      </c>
      <c r="E438" s="19"/>
      <c r="F438" s="19"/>
      <c r="G438" s="19"/>
      <c r="H438" s="19"/>
      <c r="I438" s="19"/>
      <c r="J438" s="19"/>
      <c r="K438" s="19"/>
      <c r="L438" s="20"/>
      <c r="M438" s="20"/>
      <c r="N438" s="20"/>
      <c r="O438" s="20"/>
      <c r="P438" s="28"/>
    </row>
    <row r="439" spans="1:16" s="2" customFormat="1" ht="33" customHeight="1" x14ac:dyDescent="0.2">
      <c r="A439" s="47" t="s">
        <v>125</v>
      </c>
      <c r="B439" s="55" t="s">
        <v>20</v>
      </c>
      <c r="C439" s="20" t="s">
        <v>4</v>
      </c>
      <c r="D439" s="19">
        <f t="shared" si="183"/>
        <v>0</v>
      </c>
      <c r="E439" s="19">
        <f>SUM(E440:E443)</f>
        <v>0</v>
      </c>
      <c r="F439" s="19">
        <f>SUM(F440:F443)</f>
        <v>0</v>
      </c>
      <c r="G439" s="19">
        <f>SUM(G440:G443)</f>
        <v>0</v>
      </c>
      <c r="H439" s="19">
        <f>SUM(H440:H443)</f>
        <v>0</v>
      </c>
      <c r="I439" s="19">
        <f t="shared" ref="I439:O439" si="188">SUM(I440:I443)</f>
        <v>0</v>
      </c>
      <c r="J439" s="19">
        <f t="shared" si="188"/>
        <v>0</v>
      </c>
      <c r="K439" s="19">
        <f t="shared" si="188"/>
        <v>0</v>
      </c>
      <c r="L439" s="19">
        <f t="shared" si="188"/>
        <v>0</v>
      </c>
      <c r="M439" s="19">
        <f t="shared" si="188"/>
        <v>0</v>
      </c>
      <c r="N439" s="19">
        <f t="shared" si="188"/>
        <v>0</v>
      </c>
      <c r="O439" s="19">
        <f t="shared" si="188"/>
        <v>0</v>
      </c>
      <c r="P439" s="28"/>
    </row>
    <row r="440" spans="1:16" s="2" customFormat="1" ht="30" customHeight="1" x14ac:dyDescent="0.2">
      <c r="A440" s="48"/>
      <c r="B440" s="56"/>
      <c r="C440" s="20" t="s">
        <v>2</v>
      </c>
      <c r="D440" s="19">
        <f t="shared" si="183"/>
        <v>0</v>
      </c>
      <c r="E440" s="19"/>
      <c r="F440" s="19"/>
      <c r="G440" s="19"/>
      <c r="H440" s="19"/>
      <c r="I440" s="19"/>
      <c r="J440" s="19"/>
      <c r="K440" s="19"/>
      <c r="L440" s="20"/>
      <c r="M440" s="20"/>
      <c r="N440" s="20"/>
      <c r="O440" s="20"/>
      <c r="P440" s="28"/>
    </row>
    <row r="441" spans="1:16" s="2" customFormat="1" ht="28.5" customHeight="1" x14ac:dyDescent="0.2">
      <c r="A441" s="48"/>
      <c r="B441" s="56"/>
      <c r="C441" s="20" t="s">
        <v>3</v>
      </c>
      <c r="D441" s="19">
        <f t="shared" si="183"/>
        <v>0</v>
      </c>
      <c r="E441" s="19"/>
      <c r="F441" s="19"/>
      <c r="G441" s="19"/>
      <c r="H441" s="19"/>
      <c r="I441" s="19"/>
      <c r="J441" s="19"/>
      <c r="K441" s="19"/>
      <c r="L441" s="20"/>
      <c r="M441" s="20"/>
      <c r="N441" s="20"/>
      <c r="O441" s="20"/>
      <c r="P441" s="28"/>
    </row>
    <row r="442" spans="1:16" s="2" customFormat="1" ht="31.5" customHeight="1" x14ac:dyDescent="0.2">
      <c r="A442" s="48"/>
      <c r="B442" s="56"/>
      <c r="C442" s="20" t="s">
        <v>19</v>
      </c>
      <c r="D442" s="19">
        <f t="shared" si="183"/>
        <v>0</v>
      </c>
      <c r="E442" s="19"/>
      <c r="F442" s="19"/>
      <c r="G442" s="19"/>
      <c r="H442" s="19"/>
      <c r="I442" s="19"/>
      <c r="J442" s="19"/>
      <c r="K442" s="19"/>
      <c r="L442" s="20"/>
      <c r="M442" s="20"/>
      <c r="N442" s="20"/>
      <c r="O442" s="20"/>
      <c r="P442" s="28"/>
    </row>
    <row r="443" spans="1:16" s="2" customFormat="1" ht="44.25" customHeight="1" x14ac:dyDescent="0.2">
      <c r="A443" s="49"/>
      <c r="B443" s="57"/>
      <c r="C443" s="20" t="s">
        <v>9</v>
      </c>
      <c r="D443" s="19">
        <f t="shared" si="183"/>
        <v>0</v>
      </c>
      <c r="E443" s="19"/>
      <c r="F443" s="19"/>
      <c r="G443" s="19"/>
      <c r="H443" s="19"/>
      <c r="I443" s="19"/>
      <c r="J443" s="19"/>
      <c r="K443" s="19"/>
      <c r="L443" s="20"/>
      <c r="M443" s="20"/>
      <c r="N443" s="20"/>
      <c r="O443" s="20"/>
      <c r="P443" s="28"/>
    </row>
    <row r="444" spans="1:16" s="2" customFormat="1" ht="21" customHeight="1" x14ac:dyDescent="0.2">
      <c r="A444" s="47" t="s">
        <v>126</v>
      </c>
      <c r="B444" s="55" t="s">
        <v>156</v>
      </c>
      <c r="C444" s="20" t="s">
        <v>4</v>
      </c>
      <c r="D444" s="19">
        <f t="shared" si="183"/>
        <v>0</v>
      </c>
      <c r="E444" s="19">
        <f>SUM(E445:E448)</f>
        <v>0</v>
      </c>
      <c r="F444" s="19">
        <f t="shared" ref="F444:O444" si="189">SUM(F445:F448)</f>
        <v>0</v>
      </c>
      <c r="G444" s="19">
        <f t="shared" si="189"/>
        <v>0</v>
      </c>
      <c r="H444" s="19">
        <f t="shared" si="189"/>
        <v>0</v>
      </c>
      <c r="I444" s="19">
        <f t="shared" si="189"/>
        <v>0</v>
      </c>
      <c r="J444" s="19">
        <f t="shared" si="189"/>
        <v>0</v>
      </c>
      <c r="K444" s="19">
        <f t="shared" si="189"/>
        <v>0</v>
      </c>
      <c r="L444" s="19">
        <f t="shared" si="189"/>
        <v>0</v>
      </c>
      <c r="M444" s="19">
        <f t="shared" si="189"/>
        <v>0</v>
      </c>
      <c r="N444" s="19">
        <f t="shared" si="189"/>
        <v>0</v>
      </c>
      <c r="O444" s="19">
        <f t="shared" si="189"/>
        <v>0</v>
      </c>
      <c r="P444" s="28"/>
    </row>
    <row r="445" spans="1:16" s="2" customFormat="1" ht="30" customHeight="1" x14ac:dyDescent="0.2">
      <c r="A445" s="48"/>
      <c r="B445" s="56"/>
      <c r="C445" s="20" t="s">
        <v>2</v>
      </c>
      <c r="D445" s="19">
        <f t="shared" si="183"/>
        <v>0</v>
      </c>
      <c r="E445" s="19"/>
      <c r="F445" s="19"/>
      <c r="G445" s="19"/>
      <c r="H445" s="19"/>
      <c r="I445" s="19"/>
      <c r="J445" s="19"/>
      <c r="K445" s="19"/>
      <c r="L445" s="20"/>
      <c r="M445" s="20"/>
      <c r="N445" s="20"/>
      <c r="O445" s="20"/>
      <c r="P445" s="28"/>
    </row>
    <row r="446" spans="1:16" s="2" customFormat="1" ht="24.75" customHeight="1" x14ac:dyDescent="0.2">
      <c r="A446" s="48"/>
      <c r="B446" s="56"/>
      <c r="C446" s="20" t="s">
        <v>3</v>
      </c>
      <c r="D446" s="19">
        <f t="shared" si="183"/>
        <v>0</v>
      </c>
      <c r="E446" s="19"/>
      <c r="F446" s="19"/>
      <c r="G446" s="19"/>
      <c r="H446" s="19"/>
      <c r="I446" s="19"/>
      <c r="J446" s="19"/>
      <c r="K446" s="19"/>
      <c r="L446" s="20"/>
      <c r="M446" s="20"/>
      <c r="N446" s="20"/>
      <c r="O446" s="20"/>
      <c r="P446" s="28"/>
    </row>
    <row r="447" spans="1:16" s="2" customFormat="1" ht="41.25" customHeight="1" x14ac:dyDescent="0.2">
      <c r="A447" s="48"/>
      <c r="B447" s="56"/>
      <c r="C447" s="20" t="s">
        <v>19</v>
      </c>
      <c r="D447" s="19">
        <f t="shared" si="183"/>
        <v>0</v>
      </c>
      <c r="E447" s="19">
        <v>0</v>
      </c>
      <c r="F447" s="19">
        <v>0</v>
      </c>
      <c r="G447" s="19">
        <v>0</v>
      </c>
      <c r="H447" s="19">
        <v>0</v>
      </c>
      <c r="I447" s="19">
        <v>0</v>
      </c>
      <c r="J447" s="19">
        <v>0</v>
      </c>
      <c r="K447" s="19">
        <v>0</v>
      </c>
      <c r="L447" s="19">
        <v>0</v>
      </c>
      <c r="M447" s="19">
        <v>0</v>
      </c>
      <c r="N447" s="19">
        <v>0</v>
      </c>
      <c r="O447" s="19">
        <v>0</v>
      </c>
      <c r="P447" s="28"/>
    </row>
    <row r="448" spans="1:16" s="2" customFormat="1" ht="27" customHeight="1" x14ac:dyDescent="0.2">
      <c r="A448" s="49"/>
      <c r="B448" s="57"/>
      <c r="C448" s="20" t="s">
        <v>9</v>
      </c>
      <c r="D448" s="19">
        <f t="shared" si="183"/>
        <v>0</v>
      </c>
      <c r="E448" s="19"/>
      <c r="F448" s="19"/>
      <c r="G448" s="19"/>
      <c r="H448" s="19"/>
      <c r="I448" s="19"/>
      <c r="J448" s="19"/>
      <c r="K448" s="19"/>
      <c r="L448" s="20"/>
      <c r="M448" s="20"/>
      <c r="N448" s="20"/>
      <c r="O448" s="20"/>
      <c r="P448" s="28"/>
    </row>
    <row r="449" spans="1:16" s="2" customFormat="1" ht="27.75" customHeight="1" x14ac:dyDescent="0.2">
      <c r="A449" s="47" t="s">
        <v>32</v>
      </c>
      <c r="B449" s="55" t="s">
        <v>205</v>
      </c>
      <c r="C449" s="20" t="s">
        <v>4</v>
      </c>
      <c r="D449" s="19">
        <f t="shared" si="183"/>
        <v>10589985.24</v>
      </c>
      <c r="E449" s="19">
        <f t="shared" ref="E449:O449" si="190">E450+E451+E452+E453</f>
        <v>385850</v>
      </c>
      <c r="F449" s="19">
        <f t="shared" si="190"/>
        <v>427704.1</v>
      </c>
      <c r="G449" s="19">
        <f t="shared" si="190"/>
        <v>231297.3</v>
      </c>
      <c r="H449" s="19">
        <f t="shared" si="190"/>
        <v>1288092.78</v>
      </c>
      <c r="I449" s="19">
        <f t="shared" si="190"/>
        <v>663514.87</v>
      </c>
      <c r="J449" s="19">
        <f t="shared" si="190"/>
        <v>340607</v>
      </c>
      <c r="K449" s="19">
        <f t="shared" si="190"/>
        <v>19850.599999999999</v>
      </c>
      <c r="L449" s="19">
        <f t="shared" si="190"/>
        <v>1135181.08</v>
      </c>
      <c r="M449" s="19">
        <f t="shared" si="190"/>
        <v>3134759.12</v>
      </c>
      <c r="N449" s="19">
        <f t="shared" si="190"/>
        <v>2342390.92</v>
      </c>
      <c r="O449" s="19">
        <f t="shared" si="190"/>
        <v>620737.47</v>
      </c>
      <c r="P449" s="28"/>
    </row>
    <row r="450" spans="1:16" s="2" customFormat="1" ht="30" customHeight="1" x14ac:dyDescent="0.2">
      <c r="A450" s="48"/>
      <c r="B450" s="56"/>
      <c r="C450" s="20" t="s">
        <v>2</v>
      </c>
      <c r="D450" s="19">
        <f t="shared" si="183"/>
        <v>2842676.2</v>
      </c>
      <c r="E450" s="19">
        <f t="shared" ref="E450:O450" si="191">E455+E505+E510+E570+E580</f>
        <v>94370</v>
      </c>
      <c r="F450" s="19">
        <f t="shared" si="191"/>
        <v>0</v>
      </c>
      <c r="G450" s="19">
        <f t="shared" si="191"/>
        <v>0</v>
      </c>
      <c r="H450" s="19">
        <f t="shared" si="191"/>
        <v>776106.2</v>
      </c>
      <c r="I450" s="19">
        <f t="shared" si="191"/>
        <v>100000</v>
      </c>
      <c r="J450" s="19">
        <f t="shared" si="191"/>
        <v>0</v>
      </c>
      <c r="K450" s="19">
        <f t="shared" si="191"/>
        <v>0</v>
      </c>
      <c r="L450" s="19">
        <f t="shared" si="191"/>
        <v>150000</v>
      </c>
      <c r="M450" s="19">
        <f t="shared" si="191"/>
        <v>893750</v>
      </c>
      <c r="N450" s="19">
        <f t="shared" si="191"/>
        <v>828450</v>
      </c>
      <c r="O450" s="19">
        <f t="shared" si="191"/>
        <v>0</v>
      </c>
      <c r="P450" s="28"/>
    </row>
    <row r="451" spans="1:16" s="2" customFormat="1" ht="29.25" customHeight="1" x14ac:dyDescent="0.2">
      <c r="A451" s="48"/>
      <c r="B451" s="56"/>
      <c r="C451" s="20" t="s">
        <v>3</v>
      </c>
      <c r="D451" s="19">
        <f t="shared" si="183"/>
        <v>4980635.42</v>
      </c>
      <c r="E451" s="19">
        <f t="shared" ref="E451:O451" si="192">E456+E506+E511+E571+E581</f>
        <v>156049</v>
      </c>
      <c r="F451" s="19">
        <f t="shared" si="192"/>
        <v>0</v>
      </c>
      <c r="G451" s="19">
        <f t="shared" si="192"/>
        <v>20074.3</v>
      </c>
      <c r="H451" s="19">
        <f t="shared" si="192"/>
        <v>354171</v>
      </c>
      <c r="I451" s="19">
        <f t="shared" si="192"/>
        <v>389897.77</v>
      </c>
      <c r="J451" s="19">
        <f t="shared" si="192"/>
        <v>236663.8</v>
      </c>
      <c r="K451" s="19">
        <f t="shared" si="192"/>
        <v>14312.3</v>
      </c>
      <c r="L451" s="19">
        <f t="shared" si="192"/>
        <v>693999.48</v>
      </c>
      <c r="M451" s="19">
        <f t="shared" si="192"/>
        <v>1589292.52</v>
      </c>
      <c r="N451" s="19">
        <f t="shared" si="192"/>
        <v>1085678.25</v>
      </c>
      <c r="O451" s="19">
        <f t="shared" si="192"/>
        <v>440497</v>
      </c>
      <c r="P451" s="28"/>
    </row>
    <row r="452" spans="1:16" s="2" customFormat="1" ht="35.25" customHeight="1" x14ac:dyDescent="0.2">
      <c r="A452" s="48"/>
      <c r="B452" s="56"/>
      <c r="C452" s="20" t="s">
        <v>19</v>
      </c>
      <c r="D452" s="19">
        <f t="shared" si="183"/>
        <v>2766673.62</v>
      </c>
      <c r="E452" s="19">
        <f t="shared" ref="E452:O452" si="193">E457+E507+E512+E572+E582</f>
        <v>135431</v>
      </c>
      <c r="F452" s="19">
        <f t="shared" si="193"/>
        <v>427704.1</v>
      </c>
      <c r="G452" s="19">
        <f t="shared" si="193"/>
        <v>211223</v>
      </c>
      <c r="H452" s="19">
        <f t="shared" si="193"/>
        <v>157815.57999999999</v>
      </c>
      <c r="I452" s="19">
        <f t="shared" si="193"/>
        <v>173617.1</v>
      </c>
      <c r="J452" s="19">
        <f t="shared" si="193"/>
        <v>103943.2</v>
      </c>
      <c r="K452" s="19">
        <f t="shared" si="193"/>
        <v>5538.3</v>
      </c>
      <c r="L452" s="19">
        <f t="shared" si="193"/>
        <v>291181.59999999998</v>
      </c>
      <c r="M452" s="19">
        <f t="shared" si="193"/>
        <v>651716.6</v>
      </c>
      <c r="N452" s="19">
        <f t="shared" si="193"/>
        <v>428262.67</v>
      </c>
      <c r="O452" s="19">
        <f t="shared" si="193"/>
        <v>180240.47</v>
      </c>
      <c r="P452" s="28"/>
    </row>
    <row r="453" spans="1:16" s="2" customFormat="1" ht="26.25" customHeight="1" x14ac:dyDescent="0.2">
      <c r="A453" s="49"/>
      <c r="B453" s="57"/>
      <c r="C453" s="20" t="s">
        <v>9</v>
      </c>
      <c r="D453" s="19">
        <f t="shared" si="183"/>
        <v>0</v>
      </c>
      <c r="E453" s="19">
        <f>E458+E508+E513+E573+E583</f>
        <v>0</v>
      </c>
      <c r="F453" s="19">
        <f t="shared" ref="F453:O453" si="194">F458+F508+F513+F573</f>
        <v>0</v>
      </c>
      <c r="G453" s="19">
        <f t="shared" si="194"/>
        <v>0</v>
      </c>
      <c r="H453" s="19">
        <f t="shared" si="194"/>
        <v>0</v>
      </c>
      <c r="I453" s="19">
        <f t="shared" si="194"/>
        <v>0</v>
      </c>
      <c r="J453" s="19">
        <f t="shared" si="194"/>
        <v>0</v>
      </c>
      <c r="K453" s="19">
        <f t="shared" si="194"/>
        <v>0</v>
      </c>
      <c r="L453" s="19">
        <f t="shared" si="194"/>
        <v>0</v>
      </c>
      <c r="M453" s="19">
        <f t="shared" si="194"/>
        <v>0</v>
      </c>
      <c r="N453" s="19">
        <f t="shared" si="194"/>
        <v>0</v>
      </c>
      <c r="O453" s="19">
        <f t="shared" si="194"/>
        <v>0</v>
      </c>
      <c r="P453" s="28"/>
    </row>
    <row r="454" spans="1:16" s="2" customFormat="1" ht="26.25" customHeight="1" x14ac:dyDescent="0.2">
      <c r="A454" s="47" t="s">
        <v>127</v>
      </c>
      <c r="B454" s="55" t="s">
        <v>90</v>
      </c>
      <c r="C454" s="20" t="s">
        <v>4</v>
      </c>
      <c r="D454" s="19">
        <f t="shared" si="183"/>
        <v>7552808.21</v>
      </c>
      <c r="E454" s="19">
        <f>E455+E456+E457+E458</f>
        <v>297588</v>
      </c>
      <c r="F454" s="19">
        <f t="shared" ref="F454:O454" si="195">F455+F456+F457+F458</f>
        <v>427704.1</v>
      </c>
      <c r="G454" s="19">
        <f t="shared" si="195"/>
        <v>221018.3</v>
      </c>
      <c r="H454" s="19">
        <f t="shared" si="195"/>
        <v>1069903.8</v>
      </c>
      <c r="I454" s="19">
        <f t="shared" si="195"/>
        <v>499609</v>
      </c>
      <c r="J454" s="19">
        <f t="shared" si="195"/>
        <v>0</v>
      </c>
      <c r="K454" s="19">
        <f t="shared" si="195"/>
        <v>0</v>
      </c>
      <c r="L454" s="19">
        <f t="shared" si="195"/>
        <v>633986.01</v>
      </c>
      <c r="M454" s="19">
        <f t="shared" si="195"/>
        <v>2304970.63</v>
      </c>
      <c r="N454" s="19">
        <f t="shared" si="195"/>
        <v>1716514.7</v>
      </c>
      <c r="O454" s="19">
        <f t="shared" si="195"/>
        <v>381513.67</v>
      </c>
      <c r="P454" s="28"/>
    </row>
    <row r="455" spans="1:16" s="2" customFormat="1" ht="27.75" customHeight="1" x14ac:dyDescent="0.2">
      <c r="A455" s="48"/>
      <c r="B455" s="56"/>
      <c r="C455" s="20" t="s">
        <v>2</v>
      </c>
      <c r="D455" s="19">
        <f t="shared" si="183"/>
        <v>2763460.4</v>
      </c>
      <c r="E455" s="19">
        <f>E460+E465+E470+E475+E480+E485+E490+E495+E500</f>
        <v>94370</v>
      </c>
      <c r="F455" s="19">
        <f t="shared" ref="F455:J455" si="196">F460+F465+F470+F475+F480+F485+F490+F495+F500</f>
        <v>0</v>
      </c>
      <c r="G455" s="19">
        <f t="shared" si="196"/>
        <v>0</v>
      </c>
      <c r="H455" s="19">
        <f t="shared" si="196"/>
        <v>696890.4</v>
      </c>
      <c r="I455" s="19">
        <f t="shared" si="196"/>
        <v>100000</v>
      </c>
      <c r="J455" s="19">
        <f t="shared" si="196"/>
        <v>0</v>
      </c>
      <c r="K455" s="19">
        <f>K460+K465+K470+K475+K480+K485+K490+K495+K500</f>
        <v>0</v>
      </c>
      <c r="L455" s="19">
        <f t="shared" ref="L455:O455" si="197">L460+L465+L470+L475+L480+L485+L490+L495+L500</f>
        <v>150000</v>
      </c>
      <c r="M455" s="19">
        <f t="shared" si="197"/>
        <v>893750</v>
      </c>
      <c r="N455" s="19">
        <f t="shared" si="197"/>
        <v>828450</v>
      </c>
      <c r="O455" s="19">
        <f t="shared" si="197"/>
        <v>0</v>
      </c>
      <c r="P455" s="28"/>
    </row>
    <row r="456" spans="1:16" s="2" customFormat="1" ht="24" customHeight="1" x14ac:dyDescent="0.2">
      <c r="A456" s="48"/>
      <c r="B456" s="56"/>
      <c r="C456" s="20" t="s">
        <v>3</v>
      </c>
      <c r="D456" s="19">
        <f t="shared" si="183"/>
        <v>2945387.6</v>
      </c>
      <c r="E456" s="19">
        <f t="shared" ref="E456:O458" si="198">E461+E466+E471+E476+E481+E486+E491+E496+E501</f>
        <v>112802</v>
      </c>
      <c r="F456" s="19">
        <f t="shared" si="198"/>
        <v>0</v>
      </c>
      <c r="G456" s="19">
        <f t="shared" si="198"/>
        <v>13074.3</v>
      </c>
      <c r="H456" s="19">
        <f t="shared" si="198"/>
        <v>294190.3</v>
      </c>
      <c r="I456" s="19">
        <f t="shared" si="198"/>
        <v>280552</v>
      </c>
      <c r="J456" s="19">
        <f t="shared" si="198"/>
        <v>0</v>
      </c>
      <c r="K456" s="19">
        <f t="shared" si="198"/>
        <v>0</v>
      </c>
      <c r="L456" s="19">
        <f t="shared" si="198"/>
        <v>340650</v>
      </c>
      <c r="M456" s="19">
        <f t="shared" si="198"/>
        <v>995993.75</v>
      </c>
      <c r="N456" s="19">
        <f t="shared" si="198"/>
        <v>635128.25</v>
      </c>
      <c r="O456" s="19">
        <f t="shared" si="198"/>
        <v>272997</v>
      </c>
      <c r="P456" s="28"/>
    </row>
    <row r="457" spans="1:16" s="2" customFormat="1" ht="51.75" customHeight="1" x14ac:dyDescent="0.2">
      <c r="A457" s="48"/>
      <c r="B457" s="56"/>
      <c r="C457" s="20" t="s">
        <v>19</v>
      </c>
      <c r="D457" s="19">
        <f t="shared" si="183"/>
        <v>1843960.21</v>
      </c>
      <c r="E457" s="19">
        <f t="shared" si="198"/>
        <v>90416</v>
      </c>
      <c r="F457" s="19">
        <f t="shared" si="198"/>
        <v>427704.1</v>
      </c>
      <c r="G457" s="19">
        <f t="shared" si="198"/>
        <v>207944</v>
      </c>
      <c r="H457" s="19">
        <f t="shared" si="198"/>
        <v>78823.100000000006</v>
      </c>
      <c r="I457" s="19">
        <f t="shared" si="198"/>
        <v>119057</v>
      </c>
      <c r="J457" s="19">
        <f t="shared" si="198"/>
        <v>0</v>
      </c>
      <c r="K457" s="19">
        <f t="shared" si="198"/>
        <v>0</v>
      </c>
      <c r="L457" s="19">
        <f t="shared" si="198"/>
        <v>143336.01</v>
      </c>
      <c r="M457" s="19">
        <f t="shared" si="198"/>
        <v>415226.88</v>
      </c>
      <c r="N457" s="19">
        <f t="shared" si="198"/>
        <v>252936.45</v>
      </c>
      <c r="O457" s="19">
        <f t="shared" si="198"/>
        <v>108516.67</v>
      </c>
      <c r="P457" s="28"/>
    </row>
    <row r="458" spans="1:16" s="2" customFormat="1" ht="30.75" customHeight="1" x14ac:dyDescent="0.2">
      <c r="A458" s="49"/>
      <c r="B458" s="57"/>
      <c r="C458" s="20" t="s">
        <v>9</v>
      </c>
      <c r="D458" s="19">
        <f t="shared" si="183"/>
        <v>0</v>
      </c>
      <c r="E458" s="19">
        <f t="shared" si="198"/>
        <v>0</v>
      </c>
      <c r="F458" s="19">
        <f t="shared" si="198"/>
        <v>0</v>
      </c>
      <c r="G458" s="19">
        <f t="shared" si="198"/>
        <v>0</v>
      </c>
      <c r="H458" s="19">
        <f t="shared" si="198"/>
        <v>0</v>
      </c>
      <c r="I458" s="19">
        <f t="shared" si="198"/>
        <v>0</v>
      </c>
      <c r="J458" s="19">
        <f t="shared" si="198"/>
        <v>0</v>
      </c>
      <c r="K458" s="19">
        <f t="shared" si="198"/>
        <v>0</v>
      </c>
      <c r="L458" s="19">
        <f t="shared" si="198"/>
        <v>0</v>
      </c>
      <c r="M458" s="19">
        <f t="shared" si="198"/>
        <v>0</v>
      </c>
      <c r="N458" s="19">
        <f t="shared" si="198"/>
        <v>0</v>
      </c>
      <c r="O458" s="19">
        <f t="shared" si="198"/>
        <v>0</v>
      </c>
      <c r="P458" s="28"/>
    </row>
    <row r="459" spans="1:16" s="3" customFormat="1" ht="28.5" customHeight="1" x14ac:dyDescent="0.2">
      <c r="A459" s="47" t="s">
        <v>128</v>
      </c>
      <c r="B459" s="55" t="s">
        <v>65</v>
      </c>
      <c r="C459" s="20" t="s">
        <v>4</v>
      </c>
      <c r="D459" s="19">
        <f t="shared" si="183"/>
        <v>639794.5</v>
      </c>
      <c r="E459" s="19">
        <f>E460+E461+E462+E463</f>
        <v>279487</v>
      </c>
      <c r="F459" s="19">
        <f>F462</f>
        <v>167225.29999999999</v>
      </c>
      <c r="G459" s="19">
        <f t="shared" ref="G459:O459" si="199">G460+G461+G462+G463</f>
        <v>193082.2</v>
      </c>
      <c r="H459" s="19">
        <f t="shared" si="199"/>
        <v>0</v>
      </c>
      <c r="I459" s="19">
        <f t="shared" si="199"/>
        <v>0</v>
      </c>
      <c r="J459" s="19">
        <f t="shared" si="199"/>
        <v>0</v>
      </c>
      <c r="K459" s="19">
        <f t="shared" si="199"/>
        <v>0</v>
      </c>
      <c r="L459" s="19">
        <f t="shared" si="199"/>
        <v>0</v>
      </c>
      <c r="M459" s="19">
        <f t="shared" si="199"/>
        <v>0</v>
      </c>
      <c r="N459" s="19">
        <f t="shared" si="199"/>
        <v>0</v>
      </c>
      <c r="O459" s="19">
        <f t="shared" si="199"/>
        <v>0</v>
      </c>
      <c r="P459" s="29"/>
    </row>
    <row r="460" spans="1:16" s="3" customFormat="1" ht="27" customHeight="1" x14ac:dyDescent="0.2">
      <c r="A460" s="48"/>
      <c r="B460" s="56"/>
      <c r="C460" s="20" t="s">
        <v>2</v>
      </c>
      <c r="D460" s="19">
        <f t="shared" si="183"/>
        <v>94370</v>
      </c>
      <c r="E460" s="19">
        <v>94370</v>
      </c>
      <c r="F460" s="19"/>
      <c r="G460" s="19"/>
      <c r="H460" s="19"/>
      <c r="I460" s="19"/>
      <c r="J460" s="19"/>
      <c r="K460" s="19"/>
      <c r="L460" s="20"/>
      <c r="M460" s="20"/>
      <c r="N460" s="20"/>
      <c r="O460" s="20"/>
      <c r="P460" s="29"/>
    </row>
    <row r="461" spans="1:16" s="3" customFormat="1" ht="20.25" customHeight="1" x14ac:dyDescent="0.2">
      <c r="A461" s="48"/>
      <c r="B461" s="56"/>
      <c r="C461" s="20" t="s">
        <v>3</v>
      </c>
      <c r="D461" s="19">
        <f t="shared" si="183"/>
        <v>103002</v>
      </c>
      <c r="E461" s="19">
        <v>103002</v>
      </c>
      <c r="F461" s="19"/>
      <c r="G461" s="19"/>
      <c r="H461" s="19"/>
      <c r="I461" s="19"/>
      <c r="J461" s="19"/>
      <c r="K461" s="19"/>
      <c r="L461" s="20"/>
      <c r="M461" s="20"/>
      <c r="N461" s="20"/>
      <c r="O461" s="20"/>
      <c r="P461" s="29"/>
    </row>
    <row r="462" spans="1:16" s="3" customFormat="1" ht="42.75" customHeight="1" x14ac:dyDescent="0.2">
      <c r="A462" s="48"/>
      <c r="B462" s="56"/>
      <c r="C462" s="20" t="s">
        <v>19</v>
      </c>
      <c r="D462" s="19">
        <f t="shared" si="183"/>
        <v>442422.5</v>
      </c>
      <c r="E462" s="19">
        <v>82115</v>
      </c>
      <c r="F462" s="19">
        <v>167225.29999999999</v>
      </c>
      <c r="G462" s="19">
        <v>193082.2</v>
      </c>
      <c r="H462" s="19"/>
      <c r="I462" s="19"/>
      <c r="J462" s="19"/>
      <c r="K462" s="19"/>
      <c r="L462" s="20"/>
      <c r="M462" s="20"/>
      <c r="N462" s="20"/>
      <c r="O462" s="20"/>
      <c r="P462" s="29"/>
    </row>
    <row r="463" spans="1:16" s="3" customFormat="1" ht="21" customHeight="1" x14ac:dyDescent="0.2">
      <c r="A463" s="49"/>
      <c r="B463" s="57"/>
      <c r="C463" s="20" t="s">
        <v>9</v>
      </c>
      <c r="D463" s="19">
        <f t="shared" si="183"/>
        <v>0</v>
      </c>
      <c r="E463" s="19"/>
      <c r="F463" s="19"/>
      <c r="G463" s="19"/>
      <c r="H463" s="19"/>
      <c r="I463" s="19"/>
      <c r="J463" s="19"/>
      <c r="K463" s="19"/>
      <c r="L463" s="20"/>
      <c r="M463" s="20"/>
      <c r="N463" s="20"/>
      <c r="O463" s="20"/>
      <c r="P463" s="29"/>
    </row>
    <row r="464" spans="1:16" s="3" customFormat="1" ht="19.5" customHeight="1" x14ac:dyDescent="0.2">
      <c r="A464" s="47" t="s">
        <v>129</v>
      </c>
      <c r="B464" s="55" t="s">
        <v>46</v>
      </c>
      <c r="C464" s="20" t="s">
        <v>4</v>
      </c>
      <c r="D464" s="19">
        <f t="shared" si="183"/>
        <v>278579.8</v>
      </c>
      <c r="E464" s="19">
        <f>E465+E466+E467+E468</f>
        <v>18101</v>
      </c>
      <c r="F464" s="19">
        <v>260478.8</v>
      </c>
      <c r="G464" s="19">
        <f t="shared" ref="G464:O464" si="200">G465+G466+G467+G468</f>
        <v>0</v>
      </c>
      <c r="H464" s="19">
        <f t="shared" si="200"/>
        <v>0</v>
      </c>
      <c r="I464" s="19">
        <f t="shared" si="200"/>
        <v>0</v>
      </c>
      <c r="J464" s="19">
        <f t="shared" si="200"/>
        <v>0</v>
      </c>
      <c r="K464" s="19">
        <f t="shared" si="200"/>
        <v>0</v>
      </c>
      <c r="L464" s="19">
        <f t="shared" si="200"/>
        <v>0</v>
      </c>
      <c r="M464" s="19">
        <f t="shared" si="200"/>
        <v>0</v>
      </c>
      <c r="N464" s="19">
        <f t="shared" si="200"/>
        <v>0</v>
      </c>
      <c r="O464" s="19">
        <f t="shared" si="200"/>
        <v>0</v>
      </c>
      <c r="P464" s="29"/>
    </row>
    <row r="465" spans="1:16" s="3" customFormat="1" ht="29.25" customHeight="1" x14ac:dyDescent="0.2">
      <c r="A465" s="48"/>
      <c r="B465" s="56"/>
      <c r="C465" s="20" t="s">
        <v>2</v>
      </c>
      <c r="D465" s="19">
        <f t="shared" si="183"/>
        <v>0</v>
      </c>
      <c r="E465" s="19"/>
      <c r="F465" s="19"/>
      <c r="G465" s="19"/>
      <c r="H465" s="19"/>
      <c r="I465" s="19"/>
      <c r="J465" s="19"/>
      <c r="K465" s="19"/>
      <c r="L465" s="20"/>
      <c r="M465" s="20"/>
      <c r="N465" s="20"/>
      <c r="O465" s="20"/>
      <c r="P465" s="29"/>
    </row>
    <row r="466" spans="1:16" s="3" customFormat="1" ht="16.5" customHeight="1" x14ac:dyDescent="0.2">
      <c r="A466" s="48"/>
      <c r="B466" s="56"/>
      <c r="C466" s="20" t="s">
        <v>3</v>
      </c>
      <c r="D466" s="19">
        <f t="shared" si="183"/>
        <v>9800</v>
      </c>
      <c r="E466" s="19">
        <v>9800</v>
      </c>
      <c r="F466" s="19"/>
      <c r="G466" s="19"/>
      <c r="H466" s="19"/>
      <c r="I466" s="19"/>
      <c r="J466" s="19"/>
      <c r="K466" s="19"/>
      <c r="L466" s="20"/>
      <c r="M466" s="20"/>
      <c r="N466" s="20"/>
      <c r="O466" s="20"/>
      <c r="P466" s="29"/>
    </row>
    <row r="467" spans="1:16" s="3" customFormat="1" ht="30" x14ac:dyDescent="0.2">
      <c r="A467" s="48"/>
      <c r="B467" s="56"/>
      <c r="C467" s="20" t="s">
        <v>19</v>
      </c>
      <c r="D467" s="19">
        <f t="shared" si="183"/>
        <v>268779.8</v>
      </c>
      <c r="E467" s="19">
        <v>8301</v>
      </c>
      <c r="F467" s="19">
        <v>260478.8</v>
      </c>
      <c r="G467" s="19"/>
      <c r="H467" s="19"/>
      <c r="I467" s="19"/>
      <c r="J467" s="19"/>
      <c r="K467" s="19"/>
      <c r="L467" s="20"/>
      <c r="M467" s="20"/>
      <c r="N467" s="20"/>
      <c r="O467" s="20"/>
      <c r="P467" s="29"/>
    </row>
    <row r="468" spans="1:16" s="3" customFormat="1" ht="27" customHeight="1" x14ac:dyDescent="0.2">
      <c r="A468" s="49"/>
      <c r="B468" s="57"/>
      <c r="C468" s="20" t="s">
        <v>9</v>
      </c>
      <c r="D468" s="19">
        <f t="shared" si="183"/>
        <v>0</v>
      </c>
      <c r="E468" s="19"/>
      <c r="F468" s="19"/>
      <c r="G468" s="19"/>
      <c r="H468" s="19"/>
      <c r="I468" s="19"/>
      <c r="J468" s="19"/>
      <c r="K468" s="19"/>
      <c r="L468" s="20"/>
      <c r="M468" s="20"/>
      <c r="N468" s="20"/>
      <c r="O468" s="20"/>
      <c r="P468" s="29"/>
    </row>
    <row r="469" spans="1:16" s="3" customFormat="1" ht="30" customHeight="1" x14ac:dyDescent="0.2">
      <c r="A469" s="47" t="s">
        <v>130</v>
      </c>
      <c r="B469" s="55" t="s">
        <v>77</v>
      </c>
      <c r="C469" s="20" t="s">
        <v>4</v>
      </c>
      <c r="D469" s="19">
        <f t="shared" si="183"/>
        <v>773123.1</v>
      </c>
      <c r="E469" s="19">
        <f>E470+E471+E472+E473</f>
        <v>0</v>
      </c>
      <c r="F469" s="19">
        <f t="shared" ref="F469:O469" si="201">F470+F471+F472+F473</f>
        <v>0</v>
      </c>
      <c r="G469" s="19">
        <f t="shared" si="201"/>
        <v>27936.1</v>
      </c>
      <c r="H469" s="19">
        <f t="shared" si="201"/>
        <v>737734</v>
      </c>
      <c r="I469" s="19">
        <f t="shared" si="201"/>
        <v>7453</v>
      </c>
      <c r="J469" s="19">
        <f t="shared" si="201"/>
        <v>0</v>
      </c>
      <c r="K469" s="19">
        <f t="shared" si="201"/>
        <v>0</v>
      </c>
      <c r="L469" s="19">
        <f t="shared" si="201"/>
        <v>0</v>
      </c>
      <c r="M469" s="19">
        <f t="shared" si="201"/>
        <v>0</v>
      </c>
      <c r="N469" s="19">
        <f t="shared" si="201"/>
        <v>0</v>
      </c>
      <c r="O469" s="19">
        <f t="shared" si="201"/>
        <v>0</v>
      </c>
      <c r="P469" s="29"/>
    </row>
    <row r="470" spans="1:16" s="3" customFormat="1" ht="25.5" customHeight="1" x14ac:dyDescent="0.2">
      <c r="A470" s="48"/>
      <c r="B470" s="56"/>
      <c r="C470" s="20" t="s">
        <v>2</v>
      </c>
      <c r="D470" s="19">
        <f t="shared" si="183"/>
        <v>481476.5</v>
      </c>
      <c r="E470" s="19"/>
      <c r="F470" s="19">
        <v>0</v>
      </c>
      <c r="G470" s="19"/>
      <c r="H470" s="19">
        <v>481476.5</v>
      </c>
      <c r="I470" s="19"/>
      <c r="J470" s="19"/>
      <c r="K470" s="19"/>
      <c r="L470" s="20"/>
      <c r="M470" s="20"/>
      <c r="N470" s="20"/>
      <c r="O470" s="20"/>
      <c r="P470" s="29"/>
    </row>
    <row r="471" spans="1:16" s="3" customFormat="1" ht="26.25" customHeight="1" x14ac:dyDescent="0.2">
      <c r="A471" s="48"/>
      <c r="B471" s="56"/>
      <c r="C471" s="20" t="s">
        <v>3</v>
      </c>
      <c r="D471" s="19">
        <f t="shared" si="183"/>
        <v>227615.6</v>
      </c>
      <c r="E471" s="19"/>
      <c r="F471" s="19">
        <v>0</v>
      </c>
      <c r="G471" s="19">
        <v>13074.3</v>
      </c>
      <c r="H471" s="19">
        <v>214541.3</v>
      </c>
      <c r="I471" s="19"/>
      <c r="J471" s="19"/>
      <c r="K471" s="19"/>
      <c r="L471" s="20"/>
      <c r="M471" s="20"/>
      <c r="N471" s="20"/>
      <c r="O471" s="20"/>
      <c r="P471" s="29"/>
    </row>
    <row r="472" spans="1:16" s="3" customFormat="1" ht="46.5" customHeight="1" x14ac:dyDescent="0.2">
      <c r="A472" s="48"/>
      <c r="B472" s="56"/>
      <c r="C472" s="20" t="s">
        <v>19</v>
      </c>
      <c r="D472" s="19">
        <f t="shared" si="183"/>
        <v>64031</v>
      </c>
      <c r="E472" s="19"/>
      <c r="F472" s="19">
        <v>0</v>
      </c>
      <c r="G472" s="19">
        <v>14861.8</v>
      </c>
      <c r="H472" s="19">
        <v>41716.199999999997</v>
      </c>
      <c r="I472" s="19">
        <v>7453</v>
      </c>
      <c r="J472" s="19"/>
      <c r="K472" s="19"/>
      <c r="L472" s="20"/>
      <c r="M472" s="20"/>
      <c r="N472" s="20"/>
      <c r="O472" s="20"/>
      <c r="P472" s="29"/>
    </row>
    <row r="473" spans="1:16" s="3" customFormat="1" ht="28.5" customHeight="1" x14ac:dyDescent="0.2">
      <c r="A473" s="49"/>
      <c r="B473" s="57"/>
      <c r="C473" s="20" t="s">
        <v>9</v>
      </c>
      <c r="D473" s="19">
        <f t="shared" si="183"/>
        <v>0</v>
      </c>
      <c r="E473" s="19"/>
      <c r="F473" s="19"/>
      <c r="G473" s="19"/>
      <c r="H473" s="19"/>
      <c r="I473" s="19"/>
      <c r="J473" s="19"/>
      <c r="K473" s="19"/>
      <c r="L473" s="20"/>
      <c r="M473" s="20"/>
      <c r="N473" s="20"/>
      <c r="O473" s="20"/>
      <c r="P473" s="29"/>
    </row>
    <row r="474" spans="1:16" s="3" customFormat="1" ht="27.75" customHeight="1" x14ac:dyDescent="0.2">
      <c r="A474" s="47" t="s">
        <v>146</v>
      </c>
      <c r="B474" s="55" t="s">
        <v>81</v>
      </c>
      <c r="C474" s="20" t="s">
        <v>4</v>
      </c>
      <c r="D474" s="19">
        <f t="shared" si="183"/>
        <v>824325.8</v>
      </c>
      <c r="E474" s="19">
        <f>E475+E476+E477+E478</f>
        <v>0</v>
      </c>
      <c r="F474" s="19">
        <f t="shared" ref="F474:O474" si="202">F475+F476+F477+F478</f>
        <v>0</v>
      </c>
      <c r="G474" s="19">
        <f t="shared" si="202"/>
        <v>0</v>
      </c>
      <c r="H474" s="19">
        <f t="shared" si="202"/>
        <v>332169.8</v>
      </c>
      <c r="I474" s="19">
        <f t="shared" si="202"/>
        <v>492156</v>
      </c>
      <c r="J474" s="19">
        <f t="shared" si="202"/>
        <v>0</v>
      </c>
      <c r="K474" s="19">
        <f t="shared" si="202"/>
        <v>0</v>
      </c>
      <c r="L474" s="19">
        <f t="shared" si="202"/>
        <v>0</v>
      </c>
      <c r="M474" s="19">
        <f t="shared" si="202"/>
        <v>0</v>
      </c>
      <c r="N474" s="19">
        <f t="shared" si="202"/>
        <v>0</v>
      </c>
      <c r="O474" s="19">
        <f t="shared" si="202"/>
        <v>0</v>
      </c>
      <c r="P474" s="29"/>
    </row>
    <row r="475" spans="1:16" s="3" customFormat="1" ht="35.25" customHeight="1" x14ac:dyDescent="0.2">
      <c r="A475" s="48"/>
      <c r="B475" s="56"/>
      <c r="C475" s="20" t="s">
        <v>2</v>
      </c>
      <c r="D475" s="19">
        <f t="shared" si="183"/>
        <v>315413.90000000002</v>
      </c>
      <c r="E475" s="19"/>
      <c r="F475" s="19"/>
      <c r="G475" s="19"/>
      <c r="H475" s="19">
        <v>215413.9</v>
      </c>
      <c r="I475" s="19">
        <v>100000</v>
      </c>
      <c r="J475" s="19"/>
      <c r="K475" s="19"/>
      <c r="L475" s="20"/>
      <c r="M475" s="20"/>
      <c r="N475" s="20"/>
      <c r="O475" s="20"/>
      <c r="P475" s="29"/>
    </row>
    <row r="476" spans="1:16" s="3" customFormat="1" ht="27.75" customHeight="1" x14ac:dyDescent="0.2">
      <c r="A476" s="48"/>
      <c r="B476" s="56"/>
      <c r="C476" s="20" t="s">
        <v>3</v>
      </c>
      <c r="D476" s="19">
        <f t="shared" si="183"/>
        <v>360201</v>
      </c>
      <c r="E476" s="19"/>
      <c r="F476" s="19"/>
      <c r="G476" s="19"/>
      <c r="H476" s="19">
        <v>79649</v>
      </c>
      <c r="I476" s="19">
        <v>280552</v>
      </c>
      <c r="J476" s="19"/>
      <c r="K476" s="19"/>
      <c r="L476" s="20"/>
      <c r="M476" s="20"/>
      <c r="N476" s="20"/>
      <c r="O476" s="20"/>
      <c r="P476" s="29"/>
    </row>
    <row r="477" spans="1:16" s="3" customFormat="1" ht="27.75" customHeight="1" x14ac:dyDescent="0.2">
      <c r="A477" s="48"/>
      <c r="B477" s="56"/>
      <c r="C477" s="20" t="s">
        <v>19</v>
      </c>
      <c r="D477" s="19">
        <f t="shared" si="183"/>
        <v>148710.9</v>
      </c>
      <c r="E477" s="19"/>
      <c r="F477" s="19"/>
      <c r="G477" s="19"/>
      <c r="H477" s="19">
        <v>37106.9</v>
      </c>
      <c r="I477" s="21">
        <v>111604</v>
      </c>
      <c r="J477" s="19"/>
      <c r="K477" s="19"/>
      <c r="L477" s="20"/>
      <c r="M477" s="20"/>
      <c r="N477" s="20"/>
      <c r="O477" s="20"/>
      <c r="P477" s="29"/>
    </row>
    <row r="478" spans="1:16" s="3" customFormat="1" ht="27.75" customHeight="1" x14ac:dyDescent="0.2">
      <c r="A478" s="49"/>
      <c r="B478" s="57"/>
      <c r="C478" s="20" t="s">
        <v>9</v>
      </c>
      <c r="D478" s="19">
        <f t="shared" si="183"/>
        <v>0</v>
      </c>
      <c r="E478" s="19"/>
      <c r="F478" s="19"/>
      <c r="G478" s="19"/>
      <c r="H478" s="19"/>
      <c r="I478" s="19"/>
      <c r="J478" s="19"/>
      <c r="K478" s="19"/>
      <c r="L478" s="20"/>
      <c r="M478" s="20"/>
      <c r="N478" s="20"/>
      <c r="O478" s="20"/>
      <c r="P478" s="29"/>
    </row>
    <row r="479" spans="1:16" s="3" customFormat="1" ht="27" customHeight="1" x14ac:dyDescent="0.2">
      <c r="A479" s="47" t="s">
        <v>253</v>
      </c>
      <c r="B479" s="55" t="s">
        <v>261</v>
      </c>
      <c r="C479" s="20" t="s">
        <v>4</v>
      </c>
      <c r="D479" s="19">
        <f t="shared" ref="D479:D503" si="203">SUM(E479:O479)</f>
        <v>780000</v>
      </c>
      <c r="E479" s="19">
        <f>E480+E481+E482+E483</f>
        <v>0</v>
      </c>
      <c r="F479" s="19">
        <f t="shared" ref="F479:I479" si="204">F480+F481+F482+F483</f>
        <v>0</v>
      </c>
      <c r="G479" s="19">
        <f t="shared" si="204"/>
        <v>0</v>
      </c>
      <c r="H479" s="19">
        <f t="shared" si="204"/>
        <v>0</v>
      </c>
      <c r="I479" s="19">
        <f t="shared" si="204"/>
        <v>0</v>
      </c>
      <c r="J479" s="19">
        <f>SUM(J480:J483)</f>
        <v>0</v>
      </c>
      <c r="K479" s="19">
        <f t="shared" ref="K479" si="205">SUM(K480:K483)</f>
        <v>0</v>
      </c>
      <c r="L479" s="19">
        <f t="shared" ref="L479" si="206">SUM(L480:L483)</f>
        <v>260000</v>
      </c>
      <c r="M479" s="19">
        <f t="shared" ref="M479" si="207">SUM(M480:M483)</f>
        <v>260000</v>
      </c>
      <c r="N479" s="19">
        <f t="shared" ref="N479" si="208">SUM(N480:N483)</f>
        <v>260000</v>
      </c>
      <c r="O479" s="19">
        <f t="shared" ref="O479" si="209">SUM(O480:O483)</f>
        <v>0</v>
      </c>
      <c r="P479" s="29"/>
    </row>
    <row r="480" spans="1:16" s="3" customFormat="1" ht="21" customHeight="1" x14ac:dyDescent="0.2">
      <c r="A480" s="48"/>
      <c r="B480" s="56"/>
      <c r="C480" s="20" t="s">
        <v>2</v>
      </c>
      <c r="D480" s="19">
        <f t="shared" si="203"/>
        <v>450000</v>
      </c>
      <c r="E480" s="19"/>
      <c r="F480" s="19"/>
      <c r="G480" s="19"/>
      <c r="H480" s="19"/>
      <c r="I480" s="19"/>
      <c r="J480" s="19"/>
      <c r="K480" s="19"/>
      <c r="L480" s="21">
        <v>150000</v>
      </c>
      <c r="M480" s="21">
        <v>150000</v>
      </c>
      <c r="N480" s="21">
        <v>150000</v>
      </c>
      <c r="O480" s="20"/>
      <c r="P480" s="29"/>
    </row>
    <row r="481" spans="1:16" s="3" customFormat="1" ht="21" customHeight="1" x14ac:dyDescent="0.2">
      <c r="A481" s="48"/>
      <c r="B481" s="56"/>
      <c r="C481" s="20" t="s">
        <v>3</v>
      </c>
      <c r="D481" s="19">
        <f t="shared" si="203"/>
        <v>235950</v>
      </c>
      <c r="E481" s="19"/>
      <c r="F481" s="19"/>
      <c r="G481" s="19"/>
      <c r="H481" s="19"/>
      <c r="I481" s="19"/>
      <c r="J481" s="19"/>
      <c r="K481" s="19"/>
      <c r="L481" s="21">
        <v>78650</v>
      </c>
      <c r="M481" s="21">
        <v>78650</v>
      </c>
      <c r="N481" s="21">
        <v>78650</v>
      </c>
      <c r="O481" s="20"/>
      <c r="P481" s="29"/>
    </row>
    <row r="482" spans="1:16" s="3" customFormat="1" ht="27" customHeight="1" x14ac:dyDescent="0.2">
      <c r="A482" s="48"/>
      <c r="B482" s="56"/>
      <c r="C482" s="20" t="s">
        <v>19</v>
      </c>
      <c r="D482" s="19">
        <f t="shared" si="203"/>
        <v>94050</v>
      </c>
      <c r="E482" s="19"/>
      <c r="F482" s="19"/>
      <c r="G482" s="19"/>
      <c r="H482" s="19"/>
      <c r="I482" s="19"/>
      <c r="J482" s="19"/>
      <c r="K482" s="19"/>
      <c r="L482" s="21">
        <v>31350</v>
      </c>
      <c r="M482" s="21">
        <v>31350</v>
      </c>
      <c r="N482" s="21">
        <v>31350</v>
      </c>
      <c r="O482" s="20"/>
      <c r="P482" s="29"/>
    </row>
    <row r="483" spans="1:16" s="3" customFormat="1" ht="27" customHeight="1" x14ac:dyDescent="0.2">
      <c r="A483" s="49"/>
      <c r="B483" s="57"/>
      <c r="C483" s="20" t="s">
        <v>9</v>
      </c>
      <c r="D483" s="19">
        <f t="shared" si="203"/>
        <v>0</v>
      </c>
      <c r="E483" s="19"/>
      <c r="F483" s="19"/>
      <c r="G483" s="19"/>
      <c r="H483" s="19"/>
      <c r="I483" s="19"/>
      <c r="J483" s="19"/>
      <c r="K483" s="19"/>
      <c r="L483" s="21"/>
      <c r="M483" s="21"/>
      <c r="N483" s="20"/>
      <c r="O483" s="20"/>
      <c r="P483" s="29"/>
    </row>
    <row r="484" spans="1:16" s="3" customFormat="1" ht="43.5" customHeight="1" x14ac:dyDescent="0.2">
      <c r="A484" s="47" t="s">
        <v>254</v>
      </c>
      <c r="B484" s="55" t="s">
        <v>224</v>
      </c>
      <c r="C484" s="20" t="s">
        <v>4</v>
      </c>
      <c r="D484" s="19">
        <f t="shared" si="203"/>
        <v>1100000</v>
      </c>
      <c r="E484" s="19">
        <f>E485+E486+E487+E488</f>
        <v>0</v>
      </c>
      <c r="F484" s="19">
        <f t="shared" ref="F484:I484" si="210">F485+F486+F487+F488</f>
        <v>0</v>
      </c>
      <c r="G484" s="19">
        <f t="shared" si="210"/>
        <v>0</v>
      </c>
      <c r="H484" s="19">
        <f t="shared" si="210"/>
        <v>0</v>
      </c>
      <c r="I484" s="19">
        <f t="shared" si="210"/>
        <v>0</v>
      </c>
      <c r="J484" s="19">
        <f>SUM(J485:J488)</f>
        <v>0</v>
      </c>
      <c r="K484" s="19">
        <f t="shared" ref="K484" si="211">SUM(K485:K488)</f>
        <v>0</v>
      </c>
      <c r="L484" s="19">
        <f t="shared" ref="L484" si="212">SUM(L485:L488)</f>
        <v>0</v>
      </c>
      <c r="M484" s="19">
        <f t="shared" ref="M484" si="213">SUM(M485:M488)</f>
        <v>450000</v>
      </c>
      <c r="N484" s="19">
        <f t="shared" ref="N484" si="214">SUM(N485:N488)</f>
        <v>650000</v>
      </c>
      <c r="O484" s="19">
        <f t="shared" ref="O484" si="215">SUM(O485:O488)</f>
        <v>0</v>
      </c>
      <c r="P484" s="29"/>
    </row>
    <row r="485" spans="1:16" s="3" customFormat="1" ht="27" customHeight="1" x14ac:dyDescent="0.2">
      <c r="A485" s="48"/>
      <c r="B485" s="56"/>
      <c r="C485" s="20" t="s">
        <v>2</v>
      </c>
      <c r="D485" s="19">
        <f t="shared" si="203"/>
        <v>699700</v>
      </c>
      <c r="E485" s="19"/>
      <c r="F485" s="19"/>
      <c r="G485" s="19"/>
      <c r="H485" s="19"/>
      <c r="I485" s="19"/>
      <c r="J485" s="19"/>
      <c r="K485" s="19"/>
      <c r="L485" s="20"/>
      <c r="M485" s="21">
        <v>382500</v>
      </c>
      <c r="N485" s="21">
        <v>317200</v>
      </c>
      <c r="O485" s="20"/>
      <c r="P485" s="29"/>
    </row>
    <row r="486" spans="1:16" s="3" customFormat="1" ht="27" customHeight="1" x14ac:dyDescent="0.2">
      <c r="A486" s="48"/>
      <c r="B486" s="56"/>
      <c r="C486" s="20" t="s">
        <v>3</v>
      </c>
      <c r="D486" s="19">
        <f t="shared" si="203"/>
        <v>286162.5</v>
      </c>
      <c r="E486" s="19"/>
      <c r="F486" s="19"/>
      <c r="G486" s="19"/>
      <c r="H486" s="19"/>
      <c r="I486" s="19"/>
      <c r="J486" s="19"/>
      <c r="K486" s="19"/>
      <c r="L486" s="20"/>
      <c r="M486" s="21">
        <v>48262.5</v>
      </c>
      <c r="N486" s="21">
        <v>237900</v>
      </c>
      <c r="O486" s="20"/>
      <c r="P486" s="29"/>
    </row>
    <row r="487" spans="1:16" s="3" customFormat="1" ht="27" customHeight="1" x14ac:dyDescent="0.2">
      <c r="A487" s="48"/>
      <c r="B487" s="56"/>
      <c r="C487" s="20" t="s">
        <v>19</v>
      </c>
      <c r="D487" s="19">
        <f t="shared" si="203"/>
        <v>114137.5</v>
      </c>
      <c r="E487" s="19"/>
      <c r="F487" s="19"/>
      <c r="G487" s="19"/>
      <c r="H487" s="19"/>
      <c r="I487" s="19"/>
      <c r="J487" s="19"/>
      <c r="K487" s="19"/>
      <c r="L487" s="20"/>
      <c r="M487" s="21">
        <v>19237.5</v>
      </c>
      <c r="N487" s="21">
        <v>94900</v>
      </c>
      <c r="O487" s="20"/>
      <c r="P487" s="29"/>
    </row>
    <row r="488" spans="1:16" s="3" customFormat="1" ht="27" customHeight="1" x14ac:dyDescent="0.2">
      <c r="A488" s="49"/>
      <c r="B488" s="57"/>
      <c r="C488" s="20" t="s">
        <v>9</v>
      </c>
      <c r="D488" s="19">
        <f t="shared" si="203"/>
        <v>0</v>
      </c>
      <c r="E488" s="19"/>
      <c r="F488" s="19"/>
      <c r="G488" s="19"/>
      <c r="H488" s="19"/>
      <c r="I488" s="19"/>
      <c r="J488" s="19"/>
      <c r="K488" s="19"/>
      <c r="L488" s="20"/>
      <c r="M488" s="21"/>
      <c r="N488" s="20"/>
      <c r="O488" s="20"/>
      <c r="P488" s="29"/>
    </row>
    <row r="489" spans="1:16" s="3" customFormat="1" ht="27" customHeight="1" x14ac:dyDescent="0.2">
      <c r="A489" s="47" t="s">
        <v>255</v>
      </c>
      <c r="B489" s="55" t="s">
        <v>258</v>
      </c>
      <c r="C489" s="20" t="s">
        <v>4</v>
      </c>
      <c r="D489" s="19">
        <f t="shared" si="203"/>
        <v>850000</v>
      </c>
      <c r="E489" s="19">
        <f>E490+E491+E492+E493</f>
        <v>0</v>
      </c>
      <c r="F489" s="19">
        <f t="shared" ref="F489:I489" si="216">F490+F491+F492+F493</f>
        <v>0</v>
      </c>
      <c r="G489" s="19">
        <f t="shared" si="216"/>
        <v>0</v>
      </c>
      <c r="H489" s="19">
        <f t="shared" si="216"/>
        <v>0</v>
      </c>
      <c r="I489" s="19">
        <f t="shared" si="216"/>
        <v>0</v>
      </c>
      <c r="J489" s="19">
        <f>SUM(J490:J493)</f>
        <v>0</v>
      </c>
      <c r="K489" s="19">
        <f t="shared" ref="K489" si="217">SUM(K490:K493)</f>
        <v>0</v>
      </c>
      <c r="L489" s="19">
        <f t="shared" ref="L489" si="218">SUM(L490:L493)</f>
        <v>0</v>
      </c>
      <c r="M489" s="19">
        <f t="shared" ref="M489" si="219">SUM(M490:M493)</f>
        <v>425000</v>
      </c>
      <c r="N489" s="19">
        <f t="shared" ref="N489" si="220">SUM(N490:N493)</f>
        <v>425000</v>
      </c>
      <c r="O489" s="19">
        <f t="shared" ref="O489" si="221">SUM(O490:O493)</f>
        <v>0</v>
      </c>
      <c r="P489" s="29"/>
    </row>
    <row r="490" spans="1:16" s="3" customFormat="1" ht="27" customHeight="1" x14ac:dyDescent="0.2">
      <c r="A490" s="48"/>
      <c r="B490" s="56"/>
      <c r="C490" s="20" t="s">
        <v>2</v>
      </c>
      <c r="D490" s="19">
        <f t="shared" si="203"/>
        <v>722500</v>
      </c>
      <c r="E490" s="19"/>
      <c r="F490" s="19"/>
      <c r="G490" s="19"/>
      <c r="H490" s="19"/>
      <c r="I490" s="19"/>
      <c r="J490" s="19"/>
      <c r="K490" s="19"/>
      <c r="L490" s="20"/>
      <c r="M490" s="21">
        <v>361250</v>
      </c>
      <c r="N490" s="21">
        <v>361250</v>
      </c>
      <c r="O490" s="20"/>
      <c r="P490" s="29"/>
    </row>
    <row r="491" spans="1:16" s="3" customFormat="1" ht="27" customHeight="1" x14ac:dyDescent="0.2">
      <c r="A491" s="48"/>
      <c r="B491" s="56"/>
      <c r="C491" s="20" t="s">
        <v>3</v>
      </c>
      <c r="D491" s="19">
        <f t="shared" si="203"/>
        <v>91162.5</v>
      </c>
      <c r="E491" s="19"/>
      <c r="F491" s="19"/>
      <c r="G491" s="19"/>
      <c r="H491" s="19"/>
      <c r="I491" s="19"/>
      <c r="J491" s="19"/>
      <c r="K491" s="19"/>
      <c r="L491" s="20"/>
      <c r="M491" s="20">
        <v>45581.25</v>
      </c>
      <c r="N491" s="20">
        <v>45581.25</v>
      </c>
      <c r="O491" s="20"/>
      <c r="P491" s="29"/>
    </row>
    <row r="492" spans="1:16" s="3" customFormat="1" ht="30" customHeight="1" x14ac:dyDescent="0.2">
      <c r="A492" s="48"/>
      <c r="B492" s="56"/>
      <c r="C492" s="20" t="s">
        <v>19</v>
      </c>
      <c r="D492" s="19">
        <f t="shared" si="203"/>
        <v>36337.5</v>
      </c>
      <c r="E492" s="19"/>
      <c r="F492" s="19"/>
      <c r="G492" s="19"/>
      <c r="H492" s="19"/>
      <c r="I492" s="19"/>
      <c r="J492" s="19"/>
      <c r="K492" s="19"/>
      <c r="L492" s="20"/>
      <c r="M492" s="20">
        <v>18168.75</v>
      </c>
      <c r="N492" s="20">
        <v>18168.75</v>
      </c>
      <c r="O492" s="20"/>
      <c r="P492" s="29"/>
    </row>
    <row r="493" spans="1:16" s="3" customFormat="1" ht="26.25" customHeight="1" x14ac:dyDescent="0.2">
      <c r="A493" s="49"/>
      <c r="B493" s="57"/>
      <c r="C493" s="20" t="s">
        <v>9</v>
      </c>
      <c r="D493" s="19">
        <f t="shared" si="203"/>
        <v>0</v>
      </c>
      <c r="E493" s="19"/>
      <c r="F493" s="19"/>
      <c r="G493" s="19"/>
      <c r="H493" s="19"/>
      <c r="I493" s="19"/>
      <c r="J493" s="19"/>
      <c r="K493" s="19"/>
      <c r="L493" s="20"/>
      <c r="M493" s="20"/>
      <c r="N493" s="20"/>
      <c r="O493" s="20"/>
      <c r="P493" s="29"/>
    </row>
    <row r="494" spans="1:16" s="3" customFormat="1" ht="27" customHeight="1" x14ac:dyDescent="0.2">
      <c r="A494" s="60" t="s">
        <v>256</v>
      </c>
      <c r="B494" s="63" t="s">
        <v>320</v>
      </c>
      <c r="C494" s="20" t="s">
        <v>4</v>
      </c>
      <c r="D494" s="19">
        <f t="shared" si="203"/>
        <v>1200000</v>
      </c>
      <c r="E494" s="19">
        <f>E495+E496+E497+E498</f>
        <v>0</v>
      </c>
      <c r="F494" s="19">
        <f t="shared" ref="F494:I494" si="222">F495+F496+F497+F498</f>
        <v>0</v>
      </c>
      <c r="G494" s="19">
        <f t="shared" si="222"/>
        <v>0</v>
      </c>
      <c r="H494" s="19">
        <f t="shared" si="222"/>
        <v>0</v>
      </c>
      <c r="I494" s="19">
        <f t="shared" si="222"/>
        <v>0</v>
      </c>
      <c r="J494" s="19">
        <f>SUM(J495:J498)</f>
        <v>0</v>
      </c>
      <c r="K494" s="19">
        <f t="shared" ref="K494:O494" si="223">SUM(K495:K498)</f>
        <v>0</v>
      </c>
      <c r="L494" s="19">
        <f t="shared" si="223"/>
        <v>360000</v>
      </c>
      <c r="M494" s="19">
        <f t="shared" si="223"/>
        <v>840000</v>
      </c>
      <c r="N494" s="19">
        <f t="shared" si="223"/>
        <v>0</v>
      </c>
      <c r="O494" s="19">
        <f t="shared" si="223"/>
        <v>0</v>
      </c>
      <c r="P494" s="29"/>
    </row>
    <row r="495" spans="1:16" s="3" customFormat="1" ht="27" customHeight="1" x14ac:dyDescent="0.2">
      <c r="A495" s="61"/>
      <c r="B495" s="64"/>
      <c r="C495" s="20" t="s">
        <v>2</v>
      </c>
      <c r="D495" s="19">
        <f t="shared" si="203"/>
        <v>0</v>
      </c>
      <c r="E495" s="19"/>
      <c r="F495" s="19"/>
      <c r="G495" s="19"/>
      <c r="H495" s="19"/>
      <c r="I495" s="19"/>
      <c r="J495" s="19"/>
      <c r="K495" s="19"/>
      <c r="L495" s="20"/>
      <c r="M495" s="20"/>
      <c r="N495" s="20"/>
      <c r="O495" s="20"/>
      <c r="P495" s="29"/>
    </row>
    <row r="496" spans="1:16" s="3" customFormat="1" ht="27" customHeight="1" x14ac:dyDescent="0.2">
      <c r="A496" s="61"/>
      <c r="B496" s="64"/>
      <c r="C496" s="20" t="s">
        <v>3</v>
      </c>
      <c r="D496" s="19">
        <f t="shared" si="203"/>
        <v>840000</v>
      </c>
      <c r="E496" s="19"/>
      <c r="F496" s="19"/>
      <c r="G496" s="19"/>
      <c r="H496" s="19"/>
      <c r="I496" s="19"/>
      <c r="J496" s="19"/>
      <c r="K496" s="19"/>
      <c r="L496" s="21">
        <v>252000</v>
      </c>
      <c r="M496" s="21">
        <v>588000</v>
      </c>
      <c r="N496" s="21"/>
      <c r="O496" s="20"/>
      <c r="P496" s="29"/>
    </row>
    <row r="497" spans="1:16" s="3" customFormat="1" ht="39.75" customHeight="1" x14ac:dyDescent="0.2">
      <c r="A497" s="61"/>
      <c r="B497" s="64"/>
      <c r="C497" s="20" t="s">
        <v>19</v>
      </c>
      <c r="D497" s="19">
        <f t="shared" si="203"/>
        <v>360000</v>
      </c>
      <c r="E497" s="19"/>
      <c r="F497" s="19"/>
      <c r="G497" s="19"/>
      <c r="H497" s="19"/>
      <c r="I497" s="19"/>
      <c r="J497" s="19"/>
      <c r="K497" s="19"/>
      <c r="L497" s="21">
        <v>108000</v>
      </c>
      <c r="M497" s="21">
        <v>252000</v>
      </c>
      <c r="N497" s="20"/>
      <c r="O497" s="20"/>
      <c r="P497" s="29"/>
    </row>
    <row r="498" spans="1:16" s="3" customFormat="1" ht="27" customHeight="1" x14ac:dyDescent="0.2">
      <c r="A498" s="62"/>
      <c r="B498" s="65"/>
      <c r="C498" s="20" t="s">
        <v>9</v>
      </c>
      <c r="D498" s="19">
        <f t="shared" si="203"/>
        <v>0</v>
      </c>
      <c r="E498" s="19"/>
      <c r="F498" s="19"/>
      <c r="G498" s="19"/>
      <c r="H498" s="19"/>
      <c r="I498" s="19"/>
      <c r="J498" s="19"/>
      <c r="K498" s="19"/>
      <c r="L498" s="20"/>
      <c r="M498" s="20"/>
      <c r="N498" s="20"/>
      <c r="O498" s="20"/>
      <c r="P498" s="29"/>
    </row>
    <row r="499" spans="1:16" s="3" customFormat="1" ht="27" customHeight="1" x14ac:dyDescent="0.2">
      <c r="A499" s="47" t="s">
        <v>257</v>
      </c>
      <c r="B499" s="55" t="s">
        <v>293</v>
      </c>
      <c r="C499" s="20" t="s">
        <v>4</v>
      </c>
      <c r="D499" s="19">
        <f t="shared" si="203"/>
        <v>1106985.01</v>
      </c>
      <c r="E499" s="19">
        <f>E500+E501+E502+E503</f>
        <v>0</v>
      </c>
      <c r="F499" s="19">
        <f t="shared" ref="F499:I499" si="224">F500+F501+F502+F503</f>
        <v>0</v>
      </c>
      <c r="G499" s="19">
        <f t="shared" si="224"/>
        <v>0</v>
      </c>
      <c r="H499" s="19">
        <f t="shared" si="224"/>
        <v>0</v>
      </c>
      <c r="I499" s="19">
        <f t="shared" si="224"/>
        <v>0</v>
      </c>
      <c r="J499" s="19">
        <f>SUM(J500:J503)</f>
        <v>0</v>
      </c>
      <c r="K499" s="19">
        <f t="shared" ref="K499:O499" si="225">SUM(K500:K503)</f>
        <v>0</v>
      </c>
      <c r="L499" s="19">
        <f t="shared" si="225"/>
        <v>13986.01</v>
      </c>
      <c r="M499" s="19">
        <f t="shared" si="225"/>
        <v>329970.63</v>
      </c>
      <c r="N499" s="19">
        <f t="shared" si="225"/>
        <v>381514.7</v>
      </c>
      <c r="O499" s="19">
        <f t="shared" si="225"/>
        <v>381513.67</v>
      </c>
      <c r="P499" s="14"/>
    </row>
    <row r="500" spans="1:16" s="3" customFormat="1" ht="27" customHeight="1" x14ac:dyDescent="0.2">
      <c r="A500" s="48"/>
      <c r="B500" s="56"/>
      <c r="C500" s="20" t="s">
        <v>2</v>
      </c>
      <c r="D500" s="19">
        <f t="shared" si="203"/>
        <v>0</v>
      </c>
      <c r="E500" s="19"/>
      <c r="F500" s="19"/>
      <c r="G500" s="19"/>
      <c r="H500" s="19"/>
      <c r="I500" s="19"/>
      <c r="J500" s="19"/>
      <c r="K500" s="19"/>
      <c r="L500" s="20"/>
      <c r="M500" s="20"/>
      <c r="N500" s="20"/>
      <c r="O500" s="20"/>
      <c r="P500" s="29"/>
    </row>
    <row r="501" spans="1:16" s="3" customFormat="1" ht="27" customHeight="1" x14ac:dyDescent="0.2">
      <c r="A501" s="48"/>
      <c r="B501" s="56"/>
      <c r="C501" s="20" t="s">
        <v>3</v>
      </c>
      <c r="D501" s="19">
        <f t="shared" si="203"/>
        <v>791494</v>
      </c>
      <c r="E501" s="19"/>
      <c r="F501" s="19"/>
      <c r="G501" s="19"/>
      <c r="H501" s="19"/>
      <c r="I501" s="19"/>
      <c r="J501" s="19"/>
      <c r="K501" s="19"/>
      <c r="L501" s="21">
        <v>10000</v>
      </c>
      <c r="M501" s="21">
        <v>235500</v>
      </c>
      <c r="N501" s="21">
        <v>272997</v>
      </c>
      <c r="O501" s="21">
        <v>272997</v>
      </c>
      <c r="P501" s="29"/>
    </row>
    <row r="502" spans="1:16" s="3" customFormat="1" ht="39.75" customHeight="1" x14ac:dyDescent="0.2">
      <c r="A502" s="48"/>
      <c r="B502" s="56"/>
      <c r="C502" s="20" t="s">
        <v>19</v>
      </c>
      <c r="D502" s="19">
        <f t="shared" si="203"/>
        <v>315491.01</v>
      </c>
      <c r="E502" s="19"/>
      <c r="F502" s="19"/>
      <c r="G502" s="19"/>
      <c r="H502" s="19"/>
      <c r="I502" s="19"/>
      <c r="J502" s="19"/>
      <c r="K502" s="19"/>
      <c r="L502" s="20">
        <v>3986.01</v>
      </c>
      <c r="M502" s="21">
        <v>94470.63</v>
      </c>
      <c r="N502" s="21">
        <v>108517.7</v>
      </c>
      <c r="O502" s="21">
        <v>108516.67</v>
      </c>
      <c r="P502" s="14"/>
    </row>
    <row r="503" spans="1:16" s="3" customFormat="1" ht="27" customHeight="1" x14ac:dyDescent="0.2">
      <c r="A503" s="49"/>
      <c r="B503" s="57"/>
      <c r="C503" s="20" t="s">
        <v>9</v>
      </c>
      <c r="D503" s="19">
        <f t="shared" si="203"/>
        <v>0</v>
      </c>
      <c r="E503" s="19"/>
      <c r="F503" s="19"/>
      <c r="G503" s="19"/>
      <c r="H503" s="19"/>
      <c r="I503" s="19"/>
      <c r="J503" s="19"/>
      <c r="K503" s="19"/>
      <c r="L503" s="20"/>
      <c r="M503" s="20"/>
      <c r="N503" s="20"/>
      <c r="O503" s="20"/>
      <c r="P503" s="29"/>
    </row>
    <row r="504" spans="1:16" s="3" customFormat="1" ht="27.75" customHeight="1" x14ac:dyDescent="0.2">
      <c r="A504" s="47" t="s">
        <v>131</v>
      </c>
      <c r="B504" s="55" t="s">
        <v>196</v>
      </c>
      <c r="C504" s="20" t="s">
        <v>4</v>
      </c>
      <c r="D504" s="19">
        <f t="shared" si="183"/>
        <v>908.8</v>
      </c>
      <c r="E504" s="19">
        <f>E505+E506+E507+E508</f>
        <v>0</v>
      </c>
      <c r="F504" s="19">
        <f t="shared" ref="F504:G504" si="226">F505+F506+F507+F508</f>
        <v>0</v>
      </c>
      <c r="G504" s="19">
        <f t="shared" si="226"/>
        <v>0</v>
      </c>
      <c r="H504" s="19">
        <f t="shared" ref="H504:O504" si="227">H505+H506+H507+H508</f>
        <v>0</v>
      </c>
      <c r="I504" s="19">
        <f t="shared" si="227"/>
        <v>0</v>
      </c>
      <c r="J504" s="19">
        <f t="shared" si="227"/>
        <v>908.8</v>
      </c>
      <c r="K504" s="19">
        <f t="shared" si="227"/>
        <v>0</v>
      </c>
      <c r="L504" s="19">
        <f t="shared" si="227"/>
        <v>0</v>
      </c>
      <c r="M504" s="19">
        <f t="shared" si="227"/>
        <v>0</v>
      </c>
      <c r="N504" s="19">
        <f t="shared" si="227"/>
        <v>0</v>
      </c>
      <c r="O504" s="19">
        <f t="shared" si="227"/>
        <v>0</v>
      </c>
      <c r="P504" s="29"/>
    </row>
    <row r="505" spans="1:16" s="3" customFormat="1" ht="27.75" customHeight="1" x14ac:dyDescent="0.2">
      <c r="A505" s="48"/>
      <c r="B505" s="56"/>
      <c r="C505" s="20" t="s">
        <v>2</v>
      </c>
      <c r="D505" s="19">
        <f t="shared" si="183"/>
        <v>0</v>
      </c>
      <c r="E505" s="19"/>
      <c r="F505" s="19"/>
      <c r="G505" s="19"/>
      <c r="H505" s="19"/>
      <c r="I505" s="19"/>
      <c r="J505" s="19"/>
      <c r="K505" s="19"/>
      <c r="L505" s="20"/>
      <c r="M505" s="20"/>
      <c r="N505" s="20"/>
      <c r="O505" s="20"/>
      <c r="P505" s="29"/>
    </row>
    <row r="506" spans="1:16" s="3" customFormat="1" ht="27.75" customHeight="1" x14ac:dyDescent="0.2">
      <c r="A506" s="48"/>
      <c r="B506" s="56"/>
      <c r="C506" s="20" t="s">
        <v>3</v>
      </c>
      <c r="D506" s="19">
        <f t="shared" si="183"/>
        <v>0</v>
      </c>
      <c r="E506" s="19"/>
      <c r="F506" s="19"/>
      <c r="G506" s="19"/>
      <c r="H506" s="19"/>
      <c r="I506" s="19"/>
      <c r="J506" s="19"/>
      <c r="K506" s="19"/>
      <c r="L506" s="20"/>
      <c r="M506" s="20"/>
      <c r="N506" s="20"/>
      <c r="O506" s="20"/>
      <c r="P506" s="29"/>
    </row>
    <row r="507" spans="1:16" s="3" customFormat="1" ht="27.75" customHeight="1" x14ac:dyDescent="0.2">
      <c r="A507" s="48"/>
      <c r="B507" s="56"/>
      <c r="C507" s="20" t="s">
        <v>19</v>
      </c>
      <c r="D507" s="19">
        <f t="shared" si="183"/>
        <v>908.8</v>
      </c>
      <c r="E507" s="19"/>
      <c r="F507" s="19"/>
      <c r="G507" s="19"/>
      <c r="H507" s="19"/>
      <c r="I507" s="19"/>
      <c r="J507" s="19">
        <v>908.8</v>
      </c>
      <c r="K507" s="19"/>
      <c r="L507" s="20"/>
      <c r="M507" s="20"/>
      <c r="N507" s="20"/>
      <c r="O507" s="20"/>
      <c r="P507" s="29"/>
    </row>
    <row r="508" spans="1:16" s="3" customFormat="1" ht="27.75" customHeight="1" x14ac:dyDescent="0.2">
      <c r="A508" s="49"/>
      <c r="B508" s="57"/>
      <c r="C508" s="20" t="s">
        <v>9</v>
      </c>
      <c r="D508" s="19">
        <f t="shared" si="183"/>
        <v>0</v>
      </c>
      <c r="E508" s="19"/>
      <c r="F508" s="19"/>
      <c r="G508" s="19"/>
      <c r="H508" s="19"/>
      <c r="I508" s="19"/>
      <c r="J508" s="19"/>
      <c r="K508" s="19"/>
      <c r="L508" s="20"/>
      <c r="M508" s="20"/>
      <c r="N508" s="20"/>
      <c r="O508" s="20"/>
      <c r="P508" s="29"/>
    </row>
    <row r="509" spans="1:16" s="2" customFormat="1" ht="21" customHeight="1" x14ac:dyDescent="0.2">
      <c r="A509" s="47" t="s">
        <v>132</v>
      </c>
      <c r="B509" s="55" t="s">
        <v>91</v>
      </c>
      <c r="C509" s="20" t="s">
        <v>4</v>
      </c>
      <c r="D509" s="19">
        <f t="shared" si="183"/>
        <v>2742076.33</v>
      </c>
      <c r="E509" s="19">
        <f>E510+E511+E512+E513</f>
        <v>88262</v>
      </c>
      <c r="F509" s="19">
        <f t="shared" ref="F509:O509" si="228">F510+F511+F512+F513</f>
        <v>0</v>
      </c>
      <c r="G509" s="19">
        <f t="shared" si="228"/>
        <v>10279</v>
      </c>
      <c r="H509" s="19">
        <f>H510+H511+H512+H513</f>
        <v>173997.08</v>
      </c>
      <c r="I509" s="19">
        <f t="shared" si="228"/>
        <v>163905.87</v>
      </c>
      <c r="J509" s="19">
        <f t="shared" si="228"/>
        <v>339698.2</v>
      </c>
      <c r="K509" s="19">
        <f t="shared" si="228"/>
        <v>19850.599999999999</v>
      </c>
      <c r="L509" s="19">
        <f t="shared" si="228"/>
        <v>251195.07</v>
      </c>
      <c r="M509" s="19">
        <f t="shared" si="228"/>
        <v>829788.49</v>
      </c>
      <c r="N509" s="19">
        <f t="shared" si="228"/>
        <v>625876.22</v>
      </c>
      <c r="O509" s="19">
        <f t="shared" si="228"/>
        <v>239223.8</v>
      </c>
      <c r="P509" s="28"/>
    </row>
    <row r="510" spans="1:16" s="2" customFormat="1" ht="29.25" customHeight="1" x14ac:dyDescent="0.2">
      <c r="A510" s="48"/>
      <c r="B510" s="56"/>
      <c r="C510" s="20" t="s">
        <v>2</v>
      </c>
      <c r="D510" s="19">
        <f t="shared" si="183"/>
        <v>79215.8</v>
      </c>
      <c r="E510" s="19">
        <f>E515+E520+E525+E530+E535+E540+E555+E545+E550+E560+E565</f>
        <v>0</v>
      </c>
      <c r="F510" s="19">
        <f t="shared" ref="F510:O510" si="229">F515+F520+F525+F530+F535+F540+F555+F545+F550+F560+F565</f>
        <v>0</v>
      </c>
      <c r="G510" s="19">
        <f t="shared" si="229"/>
        <v>0</v>
      </c>
      <c r="H510" s="19">
        <f t="shared" si="229"/>
        <v>79215.8</v>
      </c>
      <c r="I510" s="19">
        <f t="shared" si="229"/>
        <v>0</v>
      </c>
      <c r="J510" s="19">
        <f t="shared" si="229"/>
        <v>0</v>
      </c>
      <c r="K510" s="19">
        <f t="shared" si="229"/>
        <v>0</v>
      </c>
      <c r="L510" s="19">
        <f t="shared" si="229"/>
        <v>0</v>
      </c>
      <c r="M510" s="19">
        <f t="shared" si="229"/>
        <v>0</v>
      </c>
      <c r="N510" s="19">
        <f t="shared" si="229"/>
        <v>0</v>
      </c>
      <c r="O510" s="19">
        <f t="shared" si="229"/>
        <v>0</v>
      </c>
      <c r="P510" s="28"/>
    </row>
    <row r="511" spans="1:16" s="2" customFormat="1" ht="22.5" customHeight="1" x14ac:dyDescent="0.2">
      <c r="A511" s="48"/>
      <c r="B511" s="56"/>
      <c r="C511" s="20" t="s">
        <v>3</v>
      </c>
      <c r="D511" s="19">
        <f t="shared" si="183"/>
        <v>1856497.82</v>
      </c>
      <c r="E511" s="19">
        <f t="shared" ref="E511:O513" si="230">E516+E521+E526+E531+E536+E541+E556+E546+E551+E561+E566</f>
        <v>43247</v>
      </c>
      <c r="F511" s="19">
        <f t="shared" si="230"/>
        <v>0</v>
      </c>
      <c r="G511" s="19">
        <f t="shared" si="230"/>
        <v>7000</v>
      </c>
      <c r="H511" s="19">
        <f t="shared" si="230"/>
        <v>59980.7</v>
      </c>
      <c r="I511" s="19">
        <f t="shared" si="230"/>
        <v>109345.77</v>
      </c>
      <c r="J511" s="19">
        <f t="shared" si="230"/>
        <v>236663.8</v>
      </c>
      <c r="K511" s="19">
        <f t="shared" si="230"/>
        <v>14312.3</v>
      </c>
      <c r="L511" s="19">
        <f t="shared" si="230"/>
        <v>174599.48</v>
      </c>
      <c r="M511" s="19">
        <f t="shared" si="230"/>
        <v>593298.77</v>
      </c>
      <c r="N511" s="19">
        <f t="shared" si="230"/>
        <v>450550</v>
      </c>
      <c r="O511" s="19">
        <f t="shared" si="230"/>
        <v>167500</v>
      </c>
      <c r="P511" s="28"/>
    </row>
    <row r="512" spans="1:16" s="2" customFormat="1" ht="33" customHeight="1" x14ac:dyDescent="0.2">
      <c r="A512" s="48"/>
      <c r="B512" s="56"/>
      <c r="C512" s="20" t="s">
        <v>19</v>
      </c>
      <c r="D512" s="19">
        <f t="shared" ref="D512:D590" si="231">SUM(E512:O512)</f>
        <v>806362.71</v>
      </c>
      <c r="E512" s="19">
        <f t="shared" si="230"/>
        <v>45015</v>
      </c>
      <c r="F512" s="19">
        <f t="shared" si="230"/>
        <v>0</v>
      </c>
      <c r="G512" s="19">
        <f t="shared" si="230"/>
        <v>3279</v>
      </c>
      <c r="H512" s="19">
        <f t="shared" si="230"/>
        <v>34800.58</v>
      </c>
      <c r="I512" s="19">
        <f t="shared" si="230"/>
        <v>54560.1</v>
      </c>
      <c r="J512" s="19">
        <f t="shared" si="230"/>
        <v>103034.4</v>
      </c>
      <c r="K512" s="19">
        <f t="shared" si="230"/>
        <v>5538.3</v>
      </c>
      <c r="L512" s="19">
        <f t="shared" si="230"/>
        <v>76595.59</v>
      </c>
      <c r="M512" s="19">
        <f t="shared" si="230"/>
        <v>236489.72</v>
      </c>
      <c r="N512" s="19">
        <f t="shared" si="230"/>
        <v>175326.22</v>
      </c>
      <c r="O512" s="19">
        <f t="shared" si="230"/>
        <v>71723.8</v>
      </c>
      <c r="P512" s="28"/>
    </row>
    <row r="513" spans="1:16" s="2" customFormat="1" ht="21" customHeight="1" x14ac:dyDescent="0.2">
      <c r="A513" s="49"/>
      <c r="B513" s="57"/>
      <c r="C513" s="20" t="s">
        <v>9</v>
      </c>
      <c r="D513" s="19">
        <f t="shared" si="231"/>
        <v>0</v>
      </c>
      <c r="E513" s="19">
        <f t="shared" si="230"/>
        <v>0</v>
      </c>
      <c r="F513" s="19">
        <f t="shared" si="230"/>
        <v>0</v>
      </c>
      <c r="G513" s="19">
        <f t="shared" si="230"/>
        <v>0</v>
      </c>
      <c r="H513" s="19">
        <f t="shared" si="230"/>
        <v>0</v>
      </c>
      <c r="I513" s="19">
        <f t="shared" si="230"/>
        <v>0</v>
      </c>
      <c r="J513" s="19">
        <f t="shared" si="230"/>
        <v>0</v>
      </c>
      <c r="K513" s="19">
        <f t="shared" si="230"/>
        <v>0</v>
      </c>
      <c r="L513" s="19">
        <f t="shared" si="230"/>
        <v>0</v>
      </c>
      <c r="M513" s="19">
        <f t="shared" si="230"/>
        <v>0</v>
      </c>
      <c r="N513" s="19">
        <f t="shared" si="230"/>
        <v>0</v>
      </c>
      <c r="O513" s="19">
        <f t="shared" si="230"/>
        <v>0</v>
      </c>
      <c r="P513" s="28"/>
    </row>
    <row r="514" spans="1:16" s="3" customFormat="1" ht="20.25" customHeight="1" x14ac:dyDescent="0.2">
      <c r="A514" s="47" t="s">
        <v>197</v>
      </c>
      <c r="B514" s="55" t="s">
        <v>277</v>
      </c>
      <c r="C514" s="20" t="s">
        <v>4</v>
      </c>
      <c r="D514" s="19">
        <f t="shared" si="231"/>
        <v>199945.85</v>
      </c>
      <c r="E514" s="19">
        <f>E515+E516+E517+E518</f>
        <v>4843</v>
      </c>
      <c r="F514" s="19">
        <f t="shared" ref="F514:O514" si="232">F515+F516+F517+F518</f>
        <v>0</v>
      </c>
      <c r="G514" s="19">
        <f t="shared" si="232"/>
        <v>10279</v>
      </c>
      <c r="H514" s="19">
        <f t="shared" si="232"/>
        <v>166397.07999999999</v>
      </c>
      <c r="I514" s="19">
        <f t="shared" si="232"/>
        <v>18426.77</v>
      </c>
      <c r="J514" s="19">
        <f t="shared" si="232"/>
        <v>0</v>
      </c>
      <c r="K514" s="19">
        <f t="shared" si="232"/>
        <v>0</v>
      </c>
      <c r="L514" s="19">
        <f t="shared" si="232"/>
        <v>0</v>
      </c>
      <c r="M514" s="19">
        <f t="shared" si="232"/>
        <v>0</v>
      </c>
      <c r="N514" s="19">
        <f t="shared" si="232"/>
        <v>0</v>
      </c>
      <c r="O514" s="19">
        <f t="shared" si="232"/>
        <v>0</v>
      </c>
      <c r="P514" s="29"/>
    </row>
    <row r="515" spans="1:16" s="3" customFormat="1" ht="20.25" customHeight="1" x14ac:dyDescent="0.2">
      <c r="A515" s="48"/>
      <c r="B515" s="56"/>
      <c r="C515" s="20" t="s">
        <v>2</v>
      </c>
      <c r="D515" s="19">
        <f t="shared" si="231"/>
        <v>79215.8</v>
      </c>
      <c r="E515" s="19"/>
      <c r="F515" s="19"/>
      <c r="G515" s="19"/>
      <c r="H515" s="19">
        <v>79215.8</v>
      </c>
      <c r="I515" s="19"/>
      <c r="J515" s="19"/>
      <c r="K515" s="19"/>
      <c r="L515" s="20"/>
      <c r="M515" s="20"/>
      <c r="N515" s="20"/>
      <c r="O515" s="20"/>
      <c r="P515" s="29"/>
    </row>
    <row r="516" spans="1:16" s="3" customFormat="1" ht="21.75" customHeight="1" x14ac:dyDescent="0.2">
      <c r="A516" s="48"/>
      <c r="B516" s="56"/>
      <c r="C516" s="20" t="s">
        <v>3</v>
      </c>
      <c r="D516" s="19">
        <f t="shared" si="231"/>
        <v>75530.47</v>
      </c>
      <c r="E516" s="19"/>
      <c r="F516" s="19"/>
      <c r="G516" s="19">
        <v>7000</v>
      </c>
      <c r="H516" s="19">
        <v>59980.7</v>
      </c>
      <c r="I516" s="19">
        <v>8549.77</v>
      </c>
      <c r="J516" s="19"/>
      <c r="K516" s="19"/>
      <c r="L516" s="20"/>
      <c r="M516" s="20"/>
      <c r="N516" s="20"/>
      <c r="O516" s="20"/>
      <c r="P516" s="29"/>
    </row>
    <row r="517" spans="1:16" s="3" customFormat="1" ht="31.5" customHeight="1" x14ac:dyDescent="0.2">
      <c r="A517" s="48"/>
      <c r="B517" s="56"/>
      <c r="C517" s="20" t="s">
        <v>19</v>
      </c>
      <c r="D517" s="19">
        <f t="shared" si="231"/>
        <v>45199.58</v>
      </c>
      <c r="E517" s="19">
        <v>4843</v>
      </c>
      <c r="F517" s="19"/>
      <c r="G517" s="19">
        <v>3279</v>
      </c>
      <c r="H517" s="19">
        <v>27200.58</v>
      </c>
      <c r="I517" s="19">
        <v>9877</v>
      </c>
      <c r="J517" s="19"/>
      <c r="K517" s="19"/>
      <c r="L517" s="20"/>
      <c r="M517" s="20"/>
      <c r="N517" s="20"/>
      <c r="O517" s="20"/>
      <c r="P517" s="29"/>
    </row>
    <row r="518" spans="1:16" s="3" customFormat="1" ht="15.75" customHeight="1" x14ac:dyDescent="0.2">
      <c r="A518" s="49"/>
      <c r="B518" s="57"/>
      <c r="C518" s="20" t="s">
        <v>9</v>
      </c>
      <c r="D518" s="19">
        <f t="shared" si="231"/>
        <v>0</v>
      </c>
      <c r="E518" s="19"/>
      <c r="F518" s="19"/>
      <c r="G518" s="19"/>
      <c r="H518" s="19"/>
      <c r="I518" s="19"/>
      <c r="J518" s="19"/>
      <c r="K518" s="19"/>
      <c r="L518" s="20"/>
      <c r="M518" s="20"/>
      <c r="N518" s="20"/>
      <c r="O518" s="20"/>
      <c r="P518" s="29"/>
    </row>
    <row r="519" spans="1:16" s="3" customFormat="1" ht="24.75" customHeight="1" x14ac:dyDescent="0.2">
      <c r="A519" s="47" t="s">
        <v>198</v>
      </c>
      <c r="B519" s="55" t="s">
        <v>59</v>
      </c>
      <c r="C519" s="20" t="s">
        <v>4</v>
      </c>
      <c r="D519" s="19">
        <f t="shared" si="231"/>
        <v>83419</v>
      </c>
      <c r="E519" s="19">
        <f>E520+E521+E522+E523</f>
        <v>83419</v>
      </c>
      <c r="F519" s="19">
        <f t="shared" ref="F519:O519" si="233">F520+F521+F522+F523</f>
        <v>0</v>
      </c>
      <c r="G519" s="19">
        <f t="shared" si="233"/>
        <v>0</v>
      </c>
      <c r="H519" s="19">
        <f t="shared" si="233"/>
        <v>0</v>
      </c>
      <c r="I519" s="19">
        <f t="shared" si="233"/>
        <v>0</v>
      </c>
      <c r="J519" s="19">
        <f t="shared" si="233"/>
        <v>0</v>
      </c>
      <c r="K519" s="19">
        <f t="shared" si="233"/>
        <v>0</v>
      </c>
      <c r="L519" s="19">
        <f t="shared" si="233"/>
        <v>0</v>
      </c>
      <c r="M519" s="19">
        <f t="shared" si="233"/>
        <v>0</v>
      </c>
      <c r="N519" s="19">
        <f t="shared" si="233"/>
        <v>0</v>
      </c>
      <c r="O519" s="19">
        <f t="shared" si="233"/>
        <v>0</v>
      </c>
      <c r="P519" s="29"/>
    </row>
    <row r="520" spans="1:16" s="3" customFormat="1" ht="25.5" customHeight="1" x14ac:dyDescent="0.2">
      <c r="A520" s="48"/>
      <c r="B520" s="56"/>
      <c r="C520" s="20" t="s">
        <v>2</v>
      </c>
      <c r="D520" s="19">
        <f t="shared" si="231"/>
        <v>0</v>
      </c>
      <c r="E520" s="19"/>
      <c r="F520" s="19"/>
      <c r="G520" s="19"/>
      <c r="H520" s="19"/>
      <c r="I520" s="19"/>
      <c r="J520" s="19"/>
      <c r="K520" s="19"/>
      <c r="L520" s="20"/>
      <c r="M520" s="20"/>
      <c r="N520" s="20"/>
      <c r="O520" s="20"/>
      <c r="P520" s="29"/>
    </row>
    <row r="521" spans="1:16" s="3" customFormat="1" ht="21.75" customHeight="1" x14ac:dyDescent="0.2">
      <c r="A521" s="48"/>
      <c r="B521" s="56"/>
      <c r="C521" s="20" t="s">
        <v>3</v>
      </c>
      <c r="D521" s="19">
        <f t="shared" si="231"/>
        <v>43247</v>
      </c>
      <c r="E521" s="19">
        <v>43247</v>
      </c>
      <c r="F521" s="19"/>
      <c r="G521" s="19"/>
      <c r="H521" s="19"/>
      <c r="I521" s="19"/>
      <c r="J521" s="19"/>
      <c r="K521" s="19"/>
      <c r="L521" s="20"/>
      <c r="M521" s="20"/>
      <c r="N521" s="20"/>
      <c r="O521" s="20"/>
      <c r="P521" s="29"/>
    </row>
    <row r="522" spans="1:16" s="3" customFormat="1" ht="30" customHeight="1" x14ac:dyDescent="0.2">
      <c r="A522" s="48"/>
      <c r="B522" s="56"/>
      <c r="C522" s="20" t="s">
        <v>19</v>
      </c>
      <c r="D522" s="19">
        <f t="shared" si="231"/>
        <v>40172</v>
      </c>
      <c r="E522" s="19">
        <f>31964+8208</f>
        <v>40172</v>
      </c>
      <c r="F522" s="19"/>
      <c r="G522" s="19"/>
      <c r="H522" s="19"/>
      <c r="I522" s="19"/>
      <c r="J522" s="19"/>
      <c r="K522" s="19"/>
      <c r="L522" s="20"/>
      <c r="M522" s="20"/>
      <c r="N522" s="20"/>
      <c r="O522" s="20"/>
      <c r="P522" s="29"/>
    </row>
    <row r="523" spans="1:16" s="3" customFormat="1" ht="26.25" customHeight="1" x14ac:dyDescent="0.2">
      <c r="A523" s="49"/>
      <c r="B523" s="57"/>
      <c r="C523" s="20" t="s">
        <v>9</v>
      </c>
      <c r="D523" s="19">
        <f t="shared" si="231"/>
        <v>0</v>
      </c>
      <c r="E523" s="19"/>
      <c r="F523" s="19"/>
      <c r="G523" s="19"/>
      <c r="H523" s="19"/>
      <c r="I523" s="19"/>
      <c r="J523" s="19"/>
      <c r="K523" s="19"/>
      <c r="L523" s="20"/>
      <c r="M523" s="20"/>
      <c r="N523" s="20"/>
      <c r="O523" s="20"/>
      <c r="P523" s="29"/>
    </row>
    <row r="524" spans="1:16" s="3" customFormat="1" ht="26.25" customHeight="1" x14ac:dyDescent="0.2">
      <c r="A524" s="60" t="s">
        <v>199</v>
      </c>
      <c r="B524" s="63" t="s">
        <v>163</v>
      </c>
      <c r="C524" s="20" t="s">
        <v>4</v>
      </c>
      <c r="D524" s="19">
        <f t="shared" si="231"/>
        <v>236316.2</v>
      </c>
      <c r="E524" s="19">
        <f>E525+E526+E527+E528</f>
        <v>0</v>
      </c>
      <c r="F524" s="19">
        <f t="shared" ref="F524:O524" si="234">F525+F526+F527+F528</f>
        <v>0</v>
      </c>
      <c r="G524" s="19">
        <f t="shared" si="234"/>
        <v>0</v>
      </c>
      <c r="H524" s="19">
        <f t="shared" si="234"/>
        <v>3300</v>
      </c>
      <c r="I524" s="19">
        <f t="shared" si="234"/>
        <v>73916.800000000003</v>
      </c>
      <c r="J524" s="19">
        <f t="shared" si="234"/>
        <v>159099.4</v>
      </c>
      <c r="K524" s="19">
        <f t="shared" si="234"/>
        <v>0</v>
      </c>
      <c r="L524" s="19">
        <f t="shared" si="234"/>
        <v>0</v>
      </c>
      <c r="M524" s="19">
        <f t="shared" si="234"/>
        <v>0</v>
      </c>
      <c r="N524" s="19">
        <f t="shared" si="234"/>
        <v>0</v>
      </c>
      <c r="O524" s="19">
        <f t="shared" si="234"/>
        <v>0</v>
      </c>
      <c r="P524" s="29"/>
    </row>
    <row r="525" spans="1:16" s="3" customFormat="1" ht="26.25" customHeight="1" x14ac:dyDescent="0.2">
      <c r="A525" s="61"/>
      <c r="B525" s="64"/>
      <c r="C525" s="20" t="s">
        <v>2</v>
      </c>
      <c r="D525" s="19">
        <f t="shared" si="231"/>
        <v>0</v>
      </c>
      <c r="E525" s="19"/>
      <c r="F525" s="19"/>
      <c r="G525" s="19"/>
      <c r="H525" s="19"/>
      <c r="I525" s="19"/>
      <c r="J525" s="19"/>
      <c r="K525" s="19"/>
      <c r="L525" s="20"/>
      <c r="M525" s="20"/>
      <c r="N525" s="20"/>
      <c r="O525" s="20"/>
      <c r="P525" s="29"/>
    </row>
    <row r="526" spans="1:16" s="3" customFormat="1" ht="20.25" customHeight="1" x14ac:dyDescent="0.2">
      <c r="A526" s="61"/>
      <c r="B526" s="64"/>
      <c r="C526" s="20" t="s">
        <v>3</v>
      </c>
      <c r="D526" s="19">
        <f t="shared" si="231"/>
        <v>165031.29999999999</v>
      </c>
      <c r="E526" s="19"/>
      <c r="F526" s="19"/>
      <c r="G526" s="19"/>
      <c r="H526" s="19"/>
      <c r="I526" s="21">
        <v>51275.3</v>
      </c>
      <c r="J526" s="19">
        <v>113756</v>
      </c>
      <c r="K526" s="19"/>
      <c r="L526" s="20"/>
      <c r="M526" s="20"/>
      <c r="N526" s="20"/>
      <c r="O526" s="20"/>
      <c r="P526" s="29"/>
    </row>
    <row r="527" spans="1:16" s="3" customFormat="1" ht="32.25" customHeight="1" x14ac:dyDescent="0.2">
      <c r="A527" s="61"/>
      <c r="B527" s="64"/>
      <c r="C527" s="20" t="s">
        <v>19</v>
      </c>
      <c r="D527" s="19">
        <f t="shared" si="231"/>
        <v>71284.899999999994</v>
      </c>
      <c r="E527" s="19"/>
      <c r="F527" s="19"/>
      <c r="G527" s="19"/>
      <c r="H527" s="19">
        <v>3300</v>
      </c>
      <c r="I527" s="19">
        <v>22641.5</v>
      </c>
      <c r="J527" s="19">
        <v>45343.4</v>
      </c>
      <c r="K527" s="19"/>
      <c r="L527" s="20"/>
      <c r="M527" s="20"/>
      <c r="N527" s="20"/>
      <c r="O527" s="20"/>
      <c r="P527" s="29"/>
    </row>
    <row r="528" spans="1:16" s="3" customFormat="1" ht="20.25" customHeight="1" x14ac:dyDescent="0.2">
      <c r="A528" s="62"/>
      <c r="B528" s="65"/>
      <c r="C528" s="20" t="s">
        <v>9</v>
      </c>
      <c r="D528" s="19">
        <f t="shared" si="231"/>
        <v>0</v>
      </c>
      <c r="E528" s="19"/>
      <c r="F528" s="19"/>
      <c r="G528" s="19"/>
      <c r="H528" s="19"/>
      <c r="I528" s="19"/>
      <c r="J528" s="19"/>
      <c r="K528" s="19"/>
      <c r="L528" s="20"/>
      <c r="M528" s="20"/>
      <c r="N528" s="20"/>
      <c r="O528" s="20"/>
      <c r="P528" s="29"/>
    </row>
    <row r="529" spans="1:16" s="3" customFormat="1" ht="23.25" customHeight="1" x14ac:dyDescent="0.2">
      <c r="A529" s="47" t="s">
        <v>200</v>
      </c>
      <c r="B529" s="55" t="s">
        <v>164</v>
      </c>
      <c r="C529" s="20" t="s">
        <v>4</v>
      </c>
      <c r="D529" s="19">
        <f t="shared" si="231"/>
        <v>247641.3</v>
      </c>
      <c r="E529" s="19">
        <f>E530+E531+E532+E533</f>
        <v>0</v>
      </c>
      <c r="F529" s="19">
        <f>F530+F531+F532+F533</f>
        <v>0</v>
      </c>
      <c r="G529" s="19">
        <f>G530+G531+G532+G533</f>
        <v>0</v>
      </c>
      <c r="H529" s="19">
        <f>H530+H531+H532+H533</f>
        <v>4300</v>
      </c>
      <c r="I529" s="19">
        <f>I530+I531+I532</f>
        <v>71542.3</v>
      </c>
      <c r="J529" s="19">
        <f t="shared" ref="J529:O529" si="235">J530+J531+J532+J533</f>
        <v>171799</v>
      </c>
      <c r="K529" s="19">
        <f t="shared" si="235"/>
        <v>0</v>
      </c>
      <c r="L529" s="19">
        <f t="shared" si="235"/>
        <v>0</v>
      </c>
      <c r="M529" s="19">
        <f t="shared" si="235"/>
        <v>0</v>
      </c>
      <c r="N529" s="19">
        <f t="shared" si="235"/>
        <v>0</v>
      </c>
      <c r="O529" s="19">
        <f t="shared" si="235"/>
        <v>0</v>
      </c>
      <c r="P529" s="29"/>
    </row>
    <row r="530" spans="1:16" s="3" customFormat="1" ht="25.5" customHeight="1" x14ac:dyDescent="0.2">
      <c r="A530" s="48"/>
      <c r="B530" s="56"/>
      <c r="C530" s="20" t="s">
        <v>2</v>
      </c>
      <c r="D530" s="19">
        <f t="shared" si="231"/>
        <v>0</v>
      </c>
      <c r="E530" s="19"/>
      <c r="F530" s="19"/>
      <c r="G530" s="19"/>
      <c r="H530" s="19"/>
      <c r="I530" s="19"/>
      <c r="J530" s="19"/>
      <c r="K530" s="19"/>
      <c r="L530" s="20"/>
      <c r="M530" s="20"/>
      <c r="N530" s="20"/>
      <c r="O530" s="20"/>
      <c r="P530" s="29"/>
    </row>
    <row r="531" spans="1:16" s="3" customFormat="1" ht="20.25" customHeight="1" x14ac:dyDescent="0.2">
      <c r="A531" s="48"/>
      <c r="B531" s="56"/>
      <c r="C531" s="20" t="s">
        <v>3</v>
      </c>
      <c r="D531" s="19">
        <f t="shared" si="231"/>
        <v>172357</v>
      </c>
      <c r="E531" s="19"/>
      <c r="F531" s="19"/>
      <c r="G531" s="19"/>
      <c r="H531" s="19"/>
      <c r="I531" s="21">
        <v>49520.7</v>
      </c>
      <c r="J531" s="19">
        <v>122836.3</v>
      </c>
      <c r="K531" s="19"/>
      <c r="L531" s="20"/>
      <c r="M531" s="20"/>
      <c r="N531" s="20"/>
      <c r="O531" s="20"/>
      <c r="P531" s="29"/>
    </row>
    <row r="532" spans="1:16" s="3" customFormat="1" ht="39.75" customHeight="1" x14ac:dyDescent="0.2">
      <c r="A532" s="48"/>
      <c r="B532" s="56"/>
      <c r="C532" s="20" t="s">
        <v>19</v>
      </c>
      <c r="D532" s="19">
        <f t="shared" si="231"/>
        <v>75284.3</v>
      </c>
      <c r="E532" s="19"/>
      <c r="F532" s="19"/>
      <c r="G532" s="19"/>
      <c r="H532" s="19">
        <v>4300</v>
      </c>
      <c r="I532" s="19">
        <f>21021.6+1000</f>
        <v>22021.599999999999</v>
      </c>
      <c r="J532" s="19">
        <v>48962.7</v>
      </c>
      <c r="K532" s="19"/>
      <c r="L532" s="20"/>
      <c r="M532" s="20"/>
      <c r="N532" s="20"/>
      <c r="O532" s="20"/>
      <c r="P532" s="29"/>
    </row>
    <row r="533" spans="1:16" s="3" customFormat="1" ht="15" x14ac:dyDescent="0.2">
      <c r="A533" s="49"/>
      <c r="B533" s="57"/>
      <c r="C533" s="20" t="s">
        <v>9</v>
      </c>
      <c r="D533" s="19">
        <f t="shared" si="231"/>
        <v>0</v>
      </c>
      <c r="E533" s="19"/>
      <c r="F533" s="19"/>
      <c r="G533" s="19"/>
      <c r="H533" s="19"/>
      <c r="I533" s="19"/>
      <c r="J533" s="19"/>
      <c r="K533" s="19"/>
      <c r="L533" s="20"/>
      <c r="M533" s="20"/>
      <c r="N533" s="20"/>
      <c r="O533" s="20"/>
      <c r="P533" s="29"/>
    </row>
    <row r="534" spans="1:16" s="3" customFormat="1" ht="20.25" customHeight="1" x14ac:dyDescent="0.2">
      <c r="A534" s="47" t="s">
        <v>201</v>
      </c>
      <c r="B534" s="55" t="s">
        <v>173</v>
      </c>
      <c r="C534" s="20" t="s">
        <v>4</v>
      </c>
      <c r="D534" s="19">
        <f t="shared" si="231"/>
        <v>256369.06</v>
      </c>
      <c r="E534" s="19">
        <f t="shared" ref="E534:O534" si="236">E535+E536+E537+E538</f>
        <v>0</v>
      </c>
      <c r="F534" s="19">
        <f t="shared" si="236"/>
        <v>0</v>
      </c>
      <c r="G534" s="19">
        <f t="shared" si="236"/>
        <v>0</v>
      </c>
      <c r="H534" s="19">
        <f t="shared" si="236"/>
        <v>0</v>
      </c>
      <c r="I534" s="19">
        <f t="shared" si="236"/>
        <v>10</v>
      </c>
      <c r="J534" s="19">
        <f t="shared" si="236"/>
        <v>4000</v>
      </c>
      <c r="K534" s="19">
        <f t="shared" si="236"/>
        <v>0</v>
      </c>
      <c r="L534" s="19">
        <f t="shared" si="236"/>
        <v>75707.72</v>
      </c>
      <c r="M534" s="19">
        <f t="shared" si="236"/>
        <v>176651.34</v>
      </c>
      <c r="N534" s="19">
        <f t="shared" si="236"/>
        <v>0</v>
      </c>
      <c r="O534" s="19">
        <f t="shared" si="236"/>
        <v>0</v>
      </c>
      <c r="P534" s="29"/>
    </row>
    <row r="535" spans="1:16" s="3" customFormat="1" ht="20.25" customHeight="1" x14ac:dyDescent="0.2">
      <c r="A535" s="48"/>
      <c r="B535" s="56"/>
      <c r="C535" s="20" t="s">
        <v>2</v>
      </c>
      <c r="D535" s="19">
        <f t="shared" si="231"/>
        <v>0</v>
      </c>
      <c r="E535" s="19"/>
      <c r="F535" s="19"/>
      <c r="G535" s="19"/>
      <c r="H535" s="19"/>
      <c r="I535" s="19"/>
      <c r="J535" s="19"/>
      <c r="K535" s="19"/>
      <c r="L535" s="20"/>
      <c r="M535" s="20"/>
      <c r="N535" s="20"/>
      <c r="O535" s="20"/>
      <c r="P535" s="29"/>
    </row>
    <row r="536" spans="1:16" s="3" customFormat="1" ht="20.25" customHeight="1" x14ac:dyDescent="0.2">
      <c r="A536" s="48"/>
      <c r="B536" s="56"/>
      <c r="C536" s="20" t="s">
        <v>3</v>
      </c>
      <c r="D536" s="19">
        <f t="shared" si="231"/>
        <v>180436.73</v>
      </c>
      <c r="E536" s="19"/>
      <c r="F536" s="19"/>
      <c r="G536" s="19"/>
      <c r="H536" s="19"/>
      <c r="I536" s="19"/>
      <c r="J536" s="19"/>
      <c r="K536" s="19"/>
      <c r="L536" s="20">
        <v>54131.02</v>
      </c>
      <c r="M536" s="20">
        <v>126305.71</v>
      </c>
      <c r="N536" s="20"/>
      <c r="O536" s="20"/>
      <c r="P536" s="29"/>
    </row>
    <row r="537" spans="1:16" s="3" customFormat="1" ht="32.25" customHeight="1" x14ac:dyDescent="0.2">
      <c r="A537" s="48"/>
      <c r="B537" s="56"/>
      <c r="C537" s="20" t="s">
        <v>19</v>
      </c>
      <c r="D537" s="19">
        <f t="shared" si="231"/>
        <v>75932.33</v>
      </c>
      <c r="E537" s="19"/>
      <c r="F537" s="19"/>
      <c r="G537" s="19"/>
      <c r="H537" s="19"/>
      <c r="I537" s="19">
        <v>10</v>
      </c>
      <c r="J537" s="19">
        <v>4000</v>
      </c>
      <c r="K537" s="19"/>
      <c r="L537" s="20">
        <v>21576.7</v>
      </c>
      <c r="M537" s="20">
        <v>50345.63</v>
      </c>
      <c r="N537" s="20"/>
      <c r="O537" s="20"/>
      <c r="P537" s="29"/>
    </row>
    <row r="538" spans="1:16" s="3" customFormat="1" ht="20.25" customHeight="1" x14ac:dyDescent="0.2">
      <c r="A538" s="49"/>
      <c r="B538" s="57"/>
      <c r="C538" s="20" t="s">
        <v>9</v>
      </c>
      <c r="D538" s="19">
        <f t="shared" si="231"/>
        <v>0</v>
      </c>
      <c r="E538" s="19"/>
      <c r="F538" s="19"/>
      <c r="G538" s="19"/>
      <c r="H538" s="19"/>
      <c r="I538" s="19"/>
      <c r="J538" s="19"/>
      <c r="K538" s="19"/>
      <c r="L538" s="20"/>
      <c r="M538" s="20"/>
      <c r="N538" s="20"/>
      <c r="O538" s="20"/>
      <c r="P538" s="29"/>
    </row>
    <row r="539" spans="1:16" s="3" customFormat="1" ht="35.25" customHeight="1" x14ac:dyDescent="0.2">
      <c r="A539" s="47" t="s">
        <v>202</v>
      </c>
      <c r="B539" s="55" t="s">
        <v>174</v>
      </c>
      <c r="C539" s="20" t="s">
        <v>4</v>
      </c>
      <c r="D539" s="19">
        <f t="shared" si="231"/>
        <v>286334.3</v>
      </c>
      <c r="E539" s="19">
        <f t="shared" ref="E539:O539" si="237">E540+E541+E542+E543</f>
        <v>0</v>
      </c>
      <c r="F539" s="19">
        <f t="shared" si="237"/>
        <v>0</v>
      </c>
      <c r="G539" s="19">
        <f t="shared" si="237"/>
        <v>0</v>
      </c>
      <c r="H539" s="19">
        <f t="shared" si="237"/>
        <v>0</v>
      </c>
      <c r="I539" s="19">
        <f t="shared" si="237"/>
        <v>10</v>
      </c>
      <c r="J539" s="19">
        <f t="shared" si="237"/>
        <v>4699.8</v>
      </c>
      <c r="K539" s="19">
        <f t="shared" si="237"/>
        <v>0</v>
      </c>
      <c r="L539" s="19">
        <f t="shared" si="237"/>
        <v>84487.35</v>
      </c>
      <c r="M539" s="19">
        <f t="shared" si="237"/>
        <v>197137.15</v>
      </c>
      <c r="N539" s="19">
        <f t="shared" si="237"/>
        <v>0</v>
      </c>
      <c r="O539" s="19">
        <f t="shared" si="237"/>
        <v>0</v>
      </c>
      <c r="P539" s="29"/>
    </row>
    <row r="540" spans="1:16" s="3" customFormat="1" ht="20.25" customHeight="1" x14ac:dyDescent="0.2">
      <c r="A540" s="48"/>
      <c r="B540" s="56"/>
      <c r="C540" s="20" t="s">
        <v>2</v>
      </c>
      <c r="D540" s="19">
        <f t="shared" si="231"/>
        <v>0</v>
      </c>
      <c r="E540" s="19"/>
      <c r="F540" s="19"/>
      <c r="G540" s="19"/>
      <c r="H540" s="19"/>
      <c r="I540" s="19"/>
      <c r="J540" s="19"/>
      <c r="K540" s="19"/>
      <c r="L540" s="20"/>
      <c r="M540" s="20"/>
      <c r="N540" s="20"/>
      <c r="O540" s="20"/>
      <c r="P540" s="29"/>
    </row>
    <row r="541" spans="1:16" s="3" customFormat="1" ht="20.25" customHeight="1" x14ac:dyDescent="0.2">
      <c r="A541" s="48"/>
      <c r="B541" s="56"/>
      <c r="C541" s="20" t="s">
        <v>3</v>
      </c>
      <c r="D541" s="19">
        <f t="shared" si="231"/>
        <v>201361.52</v>
      </c>
      <c r="E541" s="19"/>
      <c r="F541" s="19"/>
      <c r="G541" s="19"/>
      <c r="H541" s="19"/>
      <c r="I541" s="19"/>
      <c r="J541" s="19"/>
      <c r="K541" s="19"/>
      <c r="L541" s="20">
        <v>60408.46</v>
      </c>
      <c r="M541" s="20">
        <v>140953.06</v>
      </c>
      <c r="N541" s="20"/>
      <c r="O541" s="20"/>
      <c r="P541" s="29"/>
    </row>
    <row r="542" spans="1:16" s="3" customFormat="1" ht="33" customHeight="1" x14ac:dyDescent="0.2">
      <c r="A542" s="48"/>
      <c r="B542" s="56"/>
      <c r="C542" s="20" t="s">
        <v>19</v>
      </c>
      <c r="D542" s="19">
        <f t="shared" si="231"/>
        <v>84972.78</v>
      </c>
      <c r="E542" s="19"/>
      <c r="F542" s="19"/>
      <c r="G542" s="19"/>
      <c r="H542" s="19"/>
      <c r="I542" s="19">
        <v>10</v>
      </c>
      <c r="J542" s="19">
        <v>4699.8</v>
      </c>
      <c r="K542" s="19"/>
      <c r="L542" s="20">
        <v>24078.89</v>
      </c>
      <c r="M542" s="20">
        <v>56184.09</v>
      </c>
      <c r="N542" s="20"/>
      <c r="O542" s="20"/>
      <c r="P542" s="29"/>
    </row>
    <row r="543" spans="1:16" s="3" customFormat="1" ht="20.25" customHeight="1" x14ac:dyDescent="0.2">
      <c r="A543" s="49"/>
      <c r="B543" s="57"/>
      <c r="C543" s="20" t="s">
        <v>9</v>
      </c>
      <c r="D543" s="19">
        <f t="shared" si="231"/>
        <v>0</v>
      </c>
      <c r="E543" s="19"/>
      <c r="F543" s="19"/>
      <c r="G543" s="19"/>
      <c r="H543" s="19"/>
      <c r="I543" s="19"/>
      <c r="J543" s="19"/>
      <c r="K543" s="19"/>
      <c r="L543" s="20"/>
      <c r="M543" s="20"/>
      <c r="N543" s="20"/>
      <c r="O543" s="20"/>
      <c r="P543" s="29"/>
    </row>
    <row r="544" spans="1:16" s="3" customFormat="1" ht="35.25" customHeight="1" x14ac:dyDescent="0.2">
      <c r="A544" s="47" t="s">
        <v>203</v>
      </c>
      <c r="B544" s="55" t="s">
        <v>278</v>
      </c>
      <c r="C544" s="20" t="s">
        <v>4</v>
      </c>
      <c r="D544" s="19">
        <f t="shared" si="231"/>
        <v>280000</v>
      </c>
      <c r="E544" s="19">
        <f t="shared" ref="E544:O544" si="238">E545+E546+E547+E548</f>
        <v>0</v>
      </c>
      <c r="F544" s="19">
        <f t="shared" si="238"/>
        <v>0</v>
      </c>
      <c r="G544" s="19">
        <f t="shared" si="238"/>
        <v>0</v>
      </c>
      <c r="H544" s="19">
        <f t="shared" si="238"/>
        <v>0</v>
      </c>
      <c r="I544" s="19">
        <f t="shared" si="238"/>
        <v>0</v>
      </c>
      <c r="J544" s="19">
        <f t="shared" si="238"/>
        <v>0</v>
      </c>
      <c r="K544" s="19">
        <f t="shared" si="238"/>
        <v>0</v>
      </c>
      <c r="L544" s="19">
        <f t="shared" si="238"/>
        <v>84000</v>
      </c>
      <c r="M544" s="19">
        <f t="shared" si="238"/>
        <v>196000</v>
      </c>
      <c r="N544" s="19">
        <f t="shared" si="238"/>
        <v>0</v>
      </c>
      <c r="O544" s="19">
        <f t="shared" si="238"/>
        <v>0</v>
      </c>
      <c r="P544" s="29"/>
    </row>
    <row r="545" spans="1:16" s="3" customFormat="1" ht="20.25" customHeight="1" x14ac:dyDescent="0.2">
      <c r="A545" s="48"/>
      <c r="B545" s="56"/>
      <c r="C545" s="20" t="s">
        <v>2</v>
      </c>
      <c r="D545" s="19">
        <f t="shared" si="231"/>
        <v>0</v>
      </c>
      <c r="E545" s="19"/>
      <c r="F545" s="19"/>
      <c r="G545" s="19"/>
      <c r="H545" s="19"/>
      <c r="I545" s="19"/>
      <c r="J545" s="19"/>
      <c r="K545" s="19"/>
      <c r="L545" s="20"/>
      <c r="M545" s="20"/>
      <c r="N545" s="20"/>
      <c r="O545" s="20"/>
      <c r="P545" s="29"/>
    </row>
    <row r="546" spans="1:16" s="3" customFormat="1" ht="20.25" customHeight="1" x14ac:dyDescent="0.2">
      <c r="A546" s="48"/>
      <c r="B546" s="56"/>
      <c r="C546" s="20" t="s">
        <v>3</v>
      </c>
      <c r="D546" s="19">
        <f t="shared" si="231"/>
        <v>200200</v>
      </c>
      <c r="E546" s="19"/>
      <c r="F546" s="19"/>
      <c r="G546" s="19"/>
      <c r="H546" s="19"/>
      <c r="I546" s="19"/>
      <c r="J546" s="19"/>
      <c r="K546" s="19"/>
      <c r="L546" s="21">
        <v>60060</v>
      </c>
      <c r="M546" s="21">
        <v>140140</v>
      </c>
      <c r="N546" s="21"/>
      <c r="O546" s="20"/>
      <c r="P546" s="29"/>
    </row>
    <row r="547" spans="1:16" s="3" customFormat="1" ht="33" customHeight="1" x14ac:dyDescent="0.2">
      <c r="A547" s="48"/>
      <c r="B547" s="56"/>
      <c r="C547" s="20" t="s">
        <v>19</v>
      </c>
      <c r="D547" s="19">
        <f t="shared" si="231"/>
        <v>79800</v>
      </c>
      <c r="E547" s="19"/>
      <c r="F547" s="19"/>
      <c r="G547" s="19"/>
      <c r="H547" s="19"/>
      <c r="I547" s="19"/>
      <c r="J547" s="19"/>
      <c r="K547" s="19"/>
      <c r="L547" s="21">
        <v>23940</v>
      </c>
      <c r="M547" s="20">
        <v>55860</v>
      </c>
      <c r="N547" s="21"/>
      <c r="O547" s="20"/>
      <c r="P547" s="29"/>
    </row>
    <row r="548" spans="1:16" s="3" customFormat="1" ht="20.25" customHeight="1" x14ac:dyDescent="0.2">
      <c r="A548" s="49"/>
      <c r="B548" s="57"/>
      <c r="C548" s="20" t="s">
        <v>9</v>
      </c>
      <c r="D548" s="19">
        <f t="shared" si="231"/>
        <v>0</v>
      </c>
      <c r="E548" s="19"/>
      <c r="F548" s="19"/>
      <c r="G548" s="19"/>
      <c r="H548" s="19"/>
      <c r="I548" s="19"/>
      <c r="J548" s="19"/>
      <c r="K548" s="19"/>
      <c r="L548" s="20"/>
      <c r="M548" s="20"/>
      <c r="N548" s="20"/>
      <c r="O548" s="20"/>
      <c r="P548" s="29"/>
    </row>
    <row r="549" spans="1:16" s="3" customFormat="1" ht="35.25" customHeight="1" x14ac:dyDescent="0.2">
      <c r="A549" s="47" t="s">
        <v>226</v>
      </c>
      <c r="B549" s="55" t="s">
        <v>275</v>
      </c>
      <c r="C549" s="20" t="s">
        <v>4</v>
      </c>
      <c r="D549" s="19">
        <f t="shared" ref="D549:D553" si="239">SUM(E549:O549)</f>
        <v>465100.02</v>
      </c>
      <c r="E549" s="19">
        <f t="shared" ref="E549:O549" si="240">E550+E551+E552+E553</f>
        <v>0</v>
      </c>
      <c r="F549" s="19">
        <f t="shared" si="240"/>
        <v>0</v>
      </c>
      <c r="G549" s="19">
        <f t="shared" si="240"/>
        <v>0</v>
      </c>
      <c r="H549" s="19">
        <f t="shared" si="240"/>
        <v>0</v>
      </c>
      <c r="I549" s="19">
        <f t="shared" si="240"/>
        <v>0</v>
      </c>
      <c r="J549" s="19">
        <f t="shared" si="240"/>
        <v>0</v>
      </c>
      <c r="K549" s="19">
        <f t="shared" si="240"/>
        <v>0</v>
      </c>
      <c r="L549" s="19">
        <f t="shared" si="240"/>
        <v>0</v>
      </c>
      <c r="M549" s="19">
        <f t="shared" si="240"/>
        <v>0</v>
      </c>
      <c r="N549" s="19">
        <f t="shared" si="240"/>
        <v>225876.22</v>
      </c>
      <c r="O549" s="19">
        <f t="shared" si="240"/>
        <v>239223.8</v>
      </c>
      <c r="P549" s="29"/>
    </row>
    <row r="550" spans="1:16" s="3" customFormat="1" ht="20.25" customHeight="1" x14ac:dyDescent="0.2">
      <c r="A550" s="48"/>
      <c r="B550" s="56"/>
      <c r="C550" s="20" t="s">
        <v>2</v>
      </c>
      <c r="D550" s="19">
        <f t="shared" si="239"/>
        <v>0</v>
      </c>
      <c r="E550" s="19"/>
      <c r="F550" s="19"/>
      <c r="G550" s="19"/>
      <c r="H550" s="19"/>
      <c r="I550" s="19"/>
      <c r="J550" s="19"/>
      <c r="K550" s="19"/>
      <c r="L550" s="20"/>
      <c r="M550" s="20"/>
      <c r="N550" s="20"/>
      <c r="O550" s="20"/>
      <c r="P550" s="29"/>
    </row>
    <row r="551" spans="1:16" s="3" customFormat="1" ht="20.25" customHeight="1" x14ac:dyDescent="0.2">
      <c r="A551" s="48"/>
      <c r="B551" s="56"/>
      <c r="C551" s="20" t="s">
        <v>3</v>
      </c>
      <c r="D551" s="19">
        <f t="shared" si="239"/>
        <v>332050</v>
      </c>
      <c r="E551" s="19"/>
      <c r="F551" s="19"/>
      <c r="G551" s="19"/>
      <c r="H551" s="19"/>
      <c r="I551" s="19"/>
      <c r="J551" s="19"/>
      <c r="K551" s="19"/>
      <c r="L551" s="21"/>
      <c r="M551" s="21"/>
      <c r="N551" s="21">
        <v>164550</v>
      </c>
      <c r="O551" s="21">
        <v>167500</v>
      </c>
      <c r="P551" s="29"/>
    </row>
    <row r="552" spans="1:16" s="3" customFormat="1" ht="33" customHeight="1" x14ac:dyDescent="0.2">
      <c r="A552" s="48"/>
      <c r="B552" s="56"/>
      <c r="C552" s="20" t="s">
        <v>19</v>
      </c>
      <c r="D552" s="19">
        <f t="shared" si="239"/>
        <v>133050.01999999999</v>
      </c>
      <c r="E552" s="19"/>
      <c r="F552" s="19"/>
      <c r="G552" s="19"/>
      <c r="H552" s="19"/>
      <c r="I552" s="19"/>
      <c r="J552" s="19"/>
      <c r="K552" s="19"/>
      <c r="L552" s="21"/>
      <c r="M552" s="21"/>
      <c r="N552" s="21">
        <v>61326.22</v>
      </c>
      <c r="O552" s="21">
        <f>239223.8-O551</f>
        <v>71723.8</v>
      </c>
      <c r="P552" s="29"/>
    </row>
    <row r="553" spans="1:16" s="3" customFormat="1" ht="20.25" customHeight="1" x14ac:dyDescent="0.2">
      <c r="A553" s="49"/>
      <c r="B553" s="57"/>
      <c r="C553" s="20" t="s">
        <v>9</v>
      </c>
      <c r="D553" s="19">
        <f t="shared" si="239"/>
        <v>0</v>
      </c>
      <c r="E553" s="19"/>
      <c r="F553" s="19"/>
      <c r="G553" s="19"/>
      <c r="H553" s="19"/>
      <c r="I553" s="19"/>
      <c r="J553" s="19"/>
      <c r="K553" s="19"/>
      <c r="L553" s="20"/>
      <c r="M553" s="20"/>
      <c r="N553" s="20"/>
      <c r="O553" s="20"/>
      <c r="P553" s="29"/>
    </row>
    <row r="554" spans="1:16" s="3" customFormat="1" ht="20.25" customHeight="1" x14ac:dyDescent="0.2">
      <c r="A554" s="47" t="s">
        <v>274</v>
      </c>
      <c r="B554" s="55" t="s">
        <v>296</v>
      </c>
      <c r="C554" s="20" t="s">
        <v>4</v>
      </c>
      <c r="D554" s="19">
        <f t="shared" si="231"/>
        <v>19950.599999999999</v>
      </c>
      <c r="E554" s="19">
        <f t="shared" ref="E554" si="241">E555+E556+E557+E558</f>
        <v>0</v>
      </c>
      <c r="F554" s="19">
        <f t="shared" ref="F554:O554" si="242">F555+F556+F557+F558</f>
        <v>0</v>
      </c>
      <c r="G554" s="19">
        <f t="shared" si="242"/>
        <v>0</v>
      </c>
      <c r="H554" s="19">
        <f t="shared" si="242"/>
        <v>0</v>
      </c>
      <c r="I554" s="19">
        <f t="shared" si="242"/>
        <v>0</v>
      </c>
      <c r="J554" s="19">
        <f t="shared" si="242"/>
        <v>100</v>
      </c>
      <c r="K554" s="19">
        <f t="shared" si="242"/>
        <v>19850.599999999999</v>
      </c>
      <c r="L554" s="19">
        <f t="shared" si="242"/>
        <v>0</v>
      </c>
      <c r="M554" s="19">
        <f t="shared" si="242"/>
        <v>0</v>
      </c>
      <c r="N554" s="19">
        <f t="shared" si="242"/>
        <v>0</v>
      </c>
      <c r="O554" s="19">
        <f t="shared" si="242"/>
        <v>0</v>
      </c>
      <c r="P554" s="29"/>
    </row>
    <row r="555" spans="1:16" s="3" customFormat="1" ht="20.25" customHeight="1" x14ac:dyDescent="0.2">
      <c r="A555" s="48"/>
      <c r="B555" s="56"/>
      <c r="C555" s="20" t="s">
        <v>2</v>
      </c>
      <c r="D555" s="19">
        <f t="shared" si="231"/>
        <v>0</v>
      </c>
      <c r="E555" s="19"/>
      <c r="F555" s="19"/>
      <c r="G555" s="19"/>
      <c r="H555" s="19"/>
      <c r="I555" s="19"/>
      <c r="J555" s="19"/>
      <c r="K555" s="19"/>
      <c r="L555" s="20"/>
      <c r="M555" s="20"/>
      <c r="N555" s="20"/>
      <c r="O555" s="20"/>
      <c r="P555" s="29"/>
    </row>
    <row r="556" spans="1:16" s="3" customFormat="1" ht="20.25" customHeight="1" x14ac:dyDescent="0.2">
      <c r="A556" s="48"/>
      <c r="B556" s="56"/>
      <c r="C556" s="20" t="s">
        <v>3</v>
      </c>
      <c r="D556" s="19">
        <f t="shared" si="231"/>
        <v>14383.8</v>
      </c>
      <c r="E556" s="19"/>
      <c r="F556" s="19"/>
      <c r="G556" s="19"/>
      <c r="H556" s="19"/>
      <c r="I556" s="19"/>
      <c r="J556" s="19">
        <v>71.5</v>
      </c>
      <c r="K556" s="19">
        <v>14312.3</v>
      </c>
      <c r="L556" s="20"/>
      <c r="M556" s="20"/>
      <c r="N556" s="20"/>
      <c r="O556" s="20"/>
      <c r="P556" s="29"/>
    </row>
    <row r="557" spans="1:16" s="3" customFormat="1" ht="28.5" customHeight="1" x14ac:dyDescent="0.2">
      <c r="A557" s="48"/>
      <c r="B557" s="56"/>
      <c r="C557" s="20" t="s">
        <v>19</v>
      </c>
      <c r="D557" s="19">
        <f t="shared" si="231"/>
        <v>5566.8</v>
      </c>
      <c r="E557" s="19"/>
      <c r="F557" s="19"/>
      <c r="G557" s="19"/>
      <c r="H557" s="19"/>
      <c r="I557" s="19"/>
      <c r="J557" s="19">
        <v>28.5</v>
      </c>
      <c r="K557" s="19">
        <v>5538.3</v>
      </c>
      <c r="L557" s="20"/>
      <c r="M557" s="20"/>
      <c r="N557" s="20"/>
      <c r="O557" s="20"/>
      <c r="P557" s="29"/>
    </row>
    <row r="558" spans="1:16" s="3" customFormat="1" ht="28.5" customHeight="1" x14ac:dyDescent="0.2">
      <c r="A558" s="49"/>
      <c r="B558" s="57"/>
      <c r="C558" s="20" t="s">
        <v>9</v>
      </c>
      <c r="D558" s="19">
        <f t="shared" si="231"/>
        <v>0</v>
      </c>
      <c r="E558" s="19"/>
      <c r="F558" s="19"/>
      <c r="G558" s="19"/>
      <c r="H558" s="19"/>
      <c r="I558" s="19"/>
      <c r="J558" s="19"/>
      <c r="K558" s="19"/>
      <c r="L558" s="20"/>
      <c r="M558" s="20"/>
      <c r="N558" s="20"/>
      <c r="O558" s="20"/>
      <c r="P558" s="29"/>
    </row>
    <row r="559" spans="1:16" s="34" customFormat="1" ht="28.5" customHeight="1" x14ac:dyDescent="0.2">
      <c r="A559" s="47" t="s">
        <v>321</v>
      </c>
      <c r="B559" s="44" t="s">
        <v>323</v>
      </c>
      <c r="C559" s="20" t="s">
        <v>4</v>
      </c>
      <c r="D559" s="19">
        <f t="shared" si="231"/>
        <v>267000</v>
      </c>
      <c r="E559" s="19">
        <f t="shared" ref="E559:O559" si="243">E560+E561+E562+E563</f>
        <v>0</v>
      </c>
      <c r="F559" s="19">
        <f t="shared" si="243"/>
        <v>0</v>
      </c>
      <c r="G559" s="19">
        <f t="shared" si="243"/>
        <v>0</v>
      </c>
      <c r="H559" s="19">
        <f t="shared" si="243"/>
        <v>0</v>
      </c>
      <c r="I559" s="19">
        <f t="shared" si="243"/>
        <v>0</v>
      </c>
      <c r="J559" s="19">
        <f t="shared" si="243"/>
        <v>0</v>
      </c>
      <c r="K559" s="19">
        <f t="shared" si="243"/>
        <v>0</v>
      </c>
      <c r="L559" s="19">
        <f t="shared" si="243"/>
        <v>7000</v>
      </c>
      <c r="M559" s="19">
        <f t="shared" si="243"/>
        <v>60000</v>
      </c>
      <c r="N559" s="19">
        <f t="shared" si="243"/>
        <v>200000</v>
      </c>
      <c r="O559" s="19">
        <f t="shared" si="243"/>
        <v>0</v>
      </c>
    </row>
    <row r="560" spans="1:16" s="34" customFormat="1" ht="28.5" customHeight="1" x14ac:dyDescent="0.2">
      <c r="A560" s="48"/>
      <c r="B560" s="45"/>
      <c r="C560" s="20" t="s">
        <v>2</v>
      </c>
      <c r="D560" s="19">
        <f t="shared" si="231"/>
        <v>0</v>
      </c>
      <c r="E560" s="19"/>
      <c r="F560" s="19"/>
      <c r="G560" s="19"/>
      <c r="H560" s="19"/>
      <c r="I560" s="19"/>
      <c r="J560" s="19"/>
      <c r="K560" s="19"/>
      <c r="L560" s="20"/>
      <c r="M560" s="20"/>
      <c r="N560" s="20"/>
      <c r="O560" s="20"/>
    </row>
    <row r="561" spans="1:16" s="34" customFormat="1" ht="28.5" customHeight="1" x14ac:dyDescent="0.2">
      <c r="A561" s="48"/>
      <c r="B561" s="45"/>
      <c r="C561" s="20" t="s">
        <v>3</v>
      </c>
      <c r="D561" s="19">
        <f t="shared" si="231"/>
        <v>185900</v>
      </c>
      <c r="E561" s="19"/>
      <c r="F561" s="19"/>
      <c r="G561" s="19"/>
      <c r="H561" s="19"/>
      <c r="I561" s="19"/>
      <c r="J561" s="19"/>
      <c r="K561" s="19"/>
      <c r="L561" s="20"/>
      <c r="M561" s="21">
        <v>42900</v>
      </c>
      <c r="N561" s="21">
        <v>143000</v>
      </c>
      <c r="O561" s="20"/>
    </row>
    <row r="562" spans="1:16" s="34" customFormat="1" ht="28.5" customHeight="1" x14ac:dyDescent="0.2">
      <c r="A562" s="48"/>
      <c r="B562" s="45"/>
      <c r="C562" s="20" t="s">
        <v>19</v>
      </c>
      <c r="D562" s="19">
        <f t="shared" si="231"/>
        <v>81100</v>
      </c>
      <c r="E562" s="19"/>
      <c r="F562" s="19"/>
      <c r="G562" s="19"/>
      <c r="H562" s="19"/>
      <c r="I562" s="19"/>
      <c r="J562" s="19"/>
      <c r="K562" s="19"/>
      <c r="L562" s="21">
        <v>7000</v>
      </c>
      <c r="M562" s="21">
        <v>17100</v>
      </c>
      <c r="N562" s="21">
        <v>57000</v>
      </c>
      <c r="O562" s="20"/>
    </row>
    <row r="563" spans="1:16" s="34" customFormat="1" ht="28.5" customHeight="1" x14ac:dyDescent="0.2">
      <c r="A563" s="49"/>
      <c r="B563" s="46"/>
      <c r="C563" s="20" t="s">
        <v>9</v>
      </c>
      <c r="D563" s="19">
        <f t="shared" si="231"/>
        <v>0</v>
      </c>
      <c r="E563" s="19"/>
      <c r="F563" s="19"/>
      <c r="G563" s="19"/>
      <c r="H563" s="19"/>
      <c r="I563" s="19"/>
      <c r="J563" s="19"/>
      <c r="K563" s="19"/>
      <c r="L563" s="20"/>
      <c r="M563" s="20"/>
      <c r="N563" s="20"/>
      <c r="O563" s="20"/>
    </row>
    <row r="564" spans="1:16" s="34" customFormat="1" ht="28.5" customHeight="1" x14ac:dyDescent="0.2">
      <c r="A564" s="47" t="s">
        <v>322</v>
      </c>
      <c r="B564" s="44" t="s">
        <v>324</v>
      </c>
      <c r="C564" s="20" t="s">
        <v>4</v>
      </c>
      <c r="D564" s="19">
        <f t="shared" si="231"/>
        <v>400000</v>
      </c>
      <c r="E564" s="19">
        <f t="shared" ref="E564:O564" si="244">E565+E566+E567+E568</f>
        <v>0</v>
      </c>
      <c r="F564" s="19">
        <f t="shared" si="244"/>
        <v>0</v>
      </c>
      <c r="G564" s="19">
        <f t="shared" si="244"/>
        <v>0</v>
      </c>
      <c r="H564" s="19">
        <f t="shared" si="244"/>
        <v>0</v>
      </c>
      <c r="I564" s="19">
        <f t="shared" si="244"/>
        <v>0</v>
      </c>
      <c r="J564" s="19">
        <f t="shared" si="244"/>
        <v>0</v>
      </c>
      <c r="K564" s="19">
        <f t="shared" si="244"/>
        <v>0</v>
      </c>
      <c r="L564" s="19">
        <f t="shared" si="244"/>
        <v>0</v>
      </c>
      <c r="M564" s="19">
        <f t="shared" si="244"/>
        <v>200000</v>
      </c>
      <c r="N564" s="19">
        <f t="shared" si="244"/>
        <v>200000</v>
      </c>
      <c r="O564" s="19">
        <f t="shared" si="244"/>
        <v>0</v>
      </c>
    </row>
    <row r="565" spans="1:16" s="34" customFormat="1" ht="28.5" customHeight="1" x14ac:dyDescent="0.2">
      <c r="A565" s="48"/>
      <c r="B565" s="45"/>
      <c r="C565" s="20" t="s">
        <v>2</v>
      </c>
      <c r="D565" s="19">
        <f t="shared" si="231"/>
        <v>0</v>
      </c>
      <c r="E565" s="19"/>
      <c r="F565" s="19"/>
      <c r="G565" s="19"/>
      <c r="H565" s="19"/>
      <c r="I565" s="19"/>
      <c r="J565" s="19"/>
      <c r="K565" s="19"/>
      <c r="L565" s="20"/>
      <c r="M565" s="20"/>
      <c r="N565" s="20"/>
      <c r="O565" s="20"/>
    </row>
    <row r="566" spans="1:16" s="34" customFormat="1" ht="28.5" customHeight="1" x14ac:dyDescent="0.2">
      <c r="A566" s="48"/>
      <c r="B566" s="45"/>
      <c r="C566" s="20" t="s">
        <v>3</v>
      </c>
      <c r="D566" s="19">
        <f t="shared" si="231"/>
        <v>286000</v>
      </c>
      <c r="E566" s="19"/>
      <c r="F566" s="19"/>
      <c r="G566" s="19"/>
      <c r="H566" s="19"/>
      <c r="I566" s="19"/>
      <c r="J566" s="19"/>
      <c r="K566" s="19"/>
      <c r="L566" s="20"/>
      <c r="M566" s="21">
        <v>143000</v>
      </c>
      <c r="N566" s="21">
        <v>143000</v>
      </c>
      <c r="O566" s="20"/>
    </row>
    <row r="567" spans="1:16" s="34" customFormat="1" ht="28.5" customHeight="1" x14ac:dyDescent="0.2">
      <c r="A567" s="48"/>
      <c r="B567" s="45"/>
      <c r="C567" s="20" t="s">
        <v>19</v>
      </c>
      <c r="D567" s="19">
        <f t="shared" si="231"/>
        <v>114000</v>
      </c>
      <c r="E567" s="19"/>
      <c r="F567" s="19"/>
      <c r="G567" s="19"/>
      <c r="H567" s="19"/>
      <c r="I567" s="19"/>
      <c r="J567" s="19"/>
      <c r="K567" s="19"/>
      <c r="L567" s="20"/>
      <c r="M567" s="21">
        <v>57000</v>
      </c>
      <c r="N567" s="21">
        <v>57000</v>
      </c>
      <c r="O567" s="20"/>
    </row>
    <row r="568" spans="1:16" s="34" customFormat="1" ht="28.5" customHeight="1" x14ac:dyDescent="0.2">
      <c r="A568" s="49"/>
      <c r="B568" s="46"/>
      <c r="C568" s="20" t="s">
        <v>9</v>
      </c>
      <c r="D568" s="19">
        <f t="shared" si="231"/>
        <v>0</v>
      </c>
      <c r="E568" s="19"/>
      <c r="F568" s="19"/>
      <c r="G568" s="19"/>
      <c r="H568" s="19"/>
      <c r="I568" s="19"/>
      <c r="J568" s="19"/>
      <c r="K568" s="19"/>
      <c r="L568" s="20"/>
      <c r="M568" s="20"/>
      <c r="N568" s="20"/>
      <c r="O568" s="20"/>
    </row>
    <row r="569" spans="1:16" s="3" customFormat="1" ht="28.5" customHeight="1" x14ac:dyDescent="0.2">
      <c r="A569" s="47" t="s">
        <v>133</v>
      </c>
      <c r="B569" s="55" t="s">
        <v>265</v>
      </c>
      <c r="C569" s="20" t="s">
        <v>4</v>
      </c>
      <c r="D569" s="19">
        <f t="shared" si="231"/>
        <v>250000</v>
      </c>
      <c r="E569" s="19">
        <f>E570+E571+E572+E573</f>
        <v>0</v>
      </c>
      <c r="F569" s="19">
        <f t="shared" ref="F569:O569" si="245">F570+F571+F572+F573</f>
        <v>0</v>
      </c>
      <c r="G569" s="19">
        <f t="shared" si="245"/>
        <v>0</v>
      </c>
      <c r="H569" s="19">
        <f t="shared" si="245"/>
        <v>0</v>
      </c>
      <c r="I569" s="19">
        <f t="shared" si="245"/>
        <v>0</v>
      </c>
      <c r="J569" s="19">
        <f t="shared" si="245"/>
        <v>0</v>
      </c>
      <c r="K569" s="19">
        <f t="shared" si="245"/>
        <v>0</v>
      </c>
      <c r="L569" s="19">
        <f t="shared" si="245"/>
        <v>250000</v>
      </c>
      <c r="M569" s="19">
        <f t="shared" si="245"/>
        <v>0</v>
      </c>
      <c r="N569" s="19">
        <f t="shared" si="245"/>
        <v>0</v>
      </c>
      <c r="O569" s="19">
        <f t="shared" si="245"/>
        <v>0</v>
      </c>
      <c r="P569" s="29"/>
    </row>
    <row r="570" spans="1:16" s="3" customFormat="1" ht="28.5" customHeight="1" x14ac:dyDescent="0.2">
      <c r="A570" s="48"/>
      <c r="B570" s="56"/>
      <c r="C570" s="20" t="s">
        <v>2</v>
      </c>
      <c r="D570" s="19">
        <f t="shared" si="231"/>
        <v>0</v>
      </c>
      <c r="E570" s="19">
        <f>E575</f>
        <v>0</v>
      </c>
      <c r="F570" s="19">
        <f t="shared" ref="F570:O570" si="246">F575</f>
        <v>0</v>
      </c>
      <c r="G570" s="19">
        <f t="shared" si="246"/>
        <v>0</v>
      </c>
      <c r="H570" s="19">
        <f t="shared" si="246"/>
        <v>0</v>
      </c>
      <c r="I570" s="19">
        <f t="shared" si="246"/>
        <v>0</v>
      </c>
      <c r="J570" s="19">
        <f t="shared" ref="J570" si="247">J575</f>
        <v>0</v>
      </c>
      <c r="K570" s="19">
        <f t="shared" si="246"/>
        <v>0</v>
      </c>
      <c r="L570" s="19">
        <f t="shared" si="246"/>
        <v>0</v>
      </c>
      <c r="M570" s="19">
        <f t="shared" si="246"/>
        <v>0</v>
      </c>
      <c r="N570" s="19">
        <f t="shared" si="246"/>
        <v>0</v>
      </c>
      <c r="O570" s="19">
        <f t="shared" si="246"/>
        <v>0</v>
      </c>
      <c r="P570" s="29"/>
    </row>
    <row r="571" spans="1:16" s="3" customFormat="1" ht="28.5" customHeight="1" x14ac:dyDescent="0.2">
      <c r="A571" s="48"/>
      <c r="B571" s="56"/>
      <c r="C571" s="20" t="s">
        <v>3</v>
      </c>
      <c r="D571" s="19">
        <f t="shared" si="231"/>
        <v>178750</v>
      </c>
      <c r="E571" s="19">
        <f t="shared" ref="E571:O573" si="248">E576</f>
        <v>0</v>
      </c>
      <c r="F571" s="19">
        <f t="shared" si="248"/>
        <v>0</v>
      </c>
      <c r="G571" s="19">
        <f t="shared" si="248"/>
        <v>0</v>
      </c>
      <c r="H571" s="19">
        <f t="shared" si="248"/>
        <v>0</v>
      </c>
      <c r="I571" s="19">
        <f t="shared" si="248"/>
        <v>0</v>
      </c>
      <c r="J571" s="19">
        <f t="shared" ref="J571" si="249">J576</f>
        <v>0</v>
      </c>
      <c r="K571" s="19">
        <f t="shared" si="248"/>
        <v>0</v>
      </c>
      <c r="L571" s="19">
        <f t="shared" si="248"/>
        <v>178750</v>
      </c>
      <c r="M571" s="19">
        <f t="shared" si="248"/>
        <v>0</v>
      </c>
      <c r="N571" s="19">
        <f t="shared" si="248"/>
        <v>0</v>
      </c>
      <c r="O571" s="19">
        <f t="shared" si="248"/>
        <v>0</v>
      </c>
      <c r="P571" s="29"/>
    </row>
    <row r="572" spans="1:16" s="3" customFormat="1" ht="28.5" customHeight="1" x14ac:dyDescent="0.2">
      <c r="A572" s="48"/>
      <c r="B572" s="56"/>
      <c r="C572" s="20" t="s">
        <v>19</v>
      </c>
      <c r="D572" s="19">
        <f t="shared" si="231"/>
        <v>71250</v>
      </c>
      <c r="E572" s="19">
        <f t="shared" si="248"/>
        <v>0</v>
      </c>
      <c r="F572" s="19">
        <f t="shared" si="248"/>
        <v>0</v>
      </c>
      <c r="G572" s="19">
        <f t="shared" si="248"/>
        <v>0</v>
      </c>
      <c r="H572" s="19">
        <f t="shared" si="248"/>
        <v>0</v>
      </c>
      <c r="I572" s="19">
        <f t="shared" si="248"/>
        <v>0</v>
      </c>
      <c r="J572" s="19">
        <f t="shared" ref="J572" si="250">J577</f>
        <v>0</v>
      </c>
      <c r="K572" s="19">
        <f t="shared" si="248"/>
        <v>0</v>
      </c>
      <c r="L572" s="19">
        <f t="shared" si="248"/>
        <v>71250</v>
      </c>
      <c r="M572" s="19">
        <f t="shared" si="248"/>
        <v>0</v>
      </c>
      <c r="N572" s="19">
        <f t="shared" si="248"/>
        <v>0</v>
      </c>
      <c r="O572" s="19">
        <f t="shared" si="248"/>
        <v>0</v>
      </c>
      <c r="P572" s="29"/>
    </row>
    <row r="573" spans="1:16" s="3" customFormat="1" ht="28.5" customHeight="1" x14ac:dyDescent="0.2">
      <c r="A573" s="49"/>
      <c r="B573" s="57"/>
      <c r="C573" s="20" t="s">
        <v>9</v>
      </c>
      <c r="D573" s="19">
        <f t="shared" si="231"/>
        <v>0</v>
      </c>
      <c r="E573" s="19">
        <f t="shared" si="248"/>
        <v>0</v>
      </c>
      <c r="F573" s="19">
        <f t="shared" si="248"/>
        <v>0</v>
      </c>
      <c r="G573" s="19">
        <f t="shared" si="248"/>
        <v>0</v>
      </c>
      <c r="H573" s="19">
        <f t="shared" si="248"/>
        <v>0</v>
      </c>
      <c r="I573" s="19">
        <f t="shared" si="248"/>
        <v>0</v>
      </c>
      <c r="J573" s="19">
        <f t="shared" ref="J573" si="251">J578</f>
        <v>0</v>
      </c>
      <c r="K573" s="19">
        <f t="shared" si="248"/>
        <v>0</v>
      </c>
      <c r="L573" s="19">
        <f t="shared" si="248"/>
        <v>0</v>
      </c>
      <c r="M573" s="19">
        <f t="shared" si="248"/>
        <v>0</v>
      </c>
      <c r="N573" s="19">
        <f t="shared" si="248"/>
        <v>0</v>
      </c>
      <c r="O573" s="19">
        <f t="shared" si="248"/>
        <v>0</v>
      </c>
      <c r="P573" s="29"/>
    </row>
    <row r="574" spans="1:16" s="3" customFormat="1" ht="28.5" customHeight="1" x14ac:dyDescent="0.2">
      <c r="A574" s="47" t="s">
        <v>206</v>
      </c>
      <c r="B574" s="55" t="s">
        <v>207</v>
      </c>
      <c r="C574" s="20" t="s">
        <v>4</v>
      </c>
      <c r="D574" s="19">
        <f t="shared" si="231"/>
        <v>250000</v>
      </c>
      <c r="E574" s="19">
        <f t="shared" ref="E574:O574" si="252">E575+E576+E577+E578</f>
        <v>0</v>
      </c>
      <c r="F574" s="19">
        <f t="shared" si="252"/>
        <v>0</v>
      </c>
      <c r="G574" s="19">
        <f t="shared" si="252"/>
        <v>0</v>
      </c>
      <c r="H574" s="19">
        <f t="shared" si="252"/>
        <v>0</v>
      </c>
      <c r="I574" s="19">
        <f t="shared" si="252"/>
        <v>0</v>
      </c>
      <c r="J574" s="19">
        <f t="shared" si="252"/>
        <v>0</v>
      </c>
      <c r="K574" s="19">
        <f t="shared" si="252"/>
        <v>0</v>
      </c>
      <c r="L574" s="19">
        <f t="shared" si="252"/>
        <v>250000</v>
      </c>
      <c r="M574" s="19">
        <f t="shared" si="252"/>
        <v>0</v>
      </c>
      <c r="N574" s="19">
        <f t="shared" si="252"/>
        <v>0</v>
      </c>
      <c r="O574" s="19">
        <f t="shared" si="252"/>
        <v>0</v>
      </c>
      <c r="P574" s="29"/>
    </row>
    <row r="575" spans="1:16" s="3" customFormat="1" ht="28.5" customHeight="1" x14ac:dyDescent="0.2">
      <c r="A575" s="48"/>
      <c r="B575" s="56"/>
      <c r="C575" s="20" t="s">
        <v>2</v>
      </c>
      <c r="D575" s="19">
        <f t="shared" si="231"/>
        <v>0</v>
      </c>
      <c r="E575" s="19"/>
      <c r="F575" s="19"/>
      <c r="G575" s="19"/>
      <c r="H575" s="19"/>
      <c r="I575" s="19"/>
      <c r="J575" s="19"/>
      <c r="K575" s="19"/>
      <c r="L575" s="20"/>
      <c r="M575" s="20"/>
      <c r="N575" s="20"/>
      <c r="O575" s="20"/>
      <c r="P575" s="29"/>
    </row>
    <row r="576" spans="1:16" s="3" customFormat="1" ht="28.5" customHeight="1" x14ac:dyDescent="0.2">
      <c r="A576" s="48"/>
      <c r="B576" s="56"/>
      <c r="C576" s="20" t="s">
        <v>3</v>
      </c>
      <c r="D576" s="19">
        <f t="shared" si="231"/>
        <v>178750</v>
      </c>
      <c r="E576" s="19"/>
      <c r="F576" s="19"/>
      <c r="G576" s="19"/>
      <c r="H576" s="19"/>
      <c r="I576" s="19"/>
      <c r="J576" s="19"/>
      <c r="K576" s="19"/>
      <c r="L576" s="21">
        <v>178750</v>
      </c>
      <c r="M576" s="20"/>
      <c r="N576" s="20"/>
      <c r="O576" s="20"/>
      <c r="P576" s="29"/>
    </row>
    <row r="577" spans="1:16" s="3" customFormat="1" ht="36.75" customHeight="1" x14ac:dyDescent="0.2">
      <c r="A577" s="48"/>
      <c r="B577" s="56"/>
      <c r="C577" s="20" t="s">
        <v>19</v>
      </c>
      <c r="D577" s="19">
        <f t="shared" si="231"/>
        <v>71250</v>
      </c>
      <c r="E577" s="19"/>
      <c r="F577" s="19"/>
      <c r="G577" s="19"/>
      <c r="H577" s="19"/>
      <c r="I577" s="19"/>
      <c r="J577" s="19"/>
      <c r="K577" s="19"/>
      <c r="L577" s="21">
        <v>71250</v>
      </c>
      <c r="M577" s="20"/>
      <c r="N577" s="20"/>
      <c r="O577" s="20"/>
      <c r="P577" s="29"/>
    </row>
    <row r="578" spans="1:16" s="3" customFormat="1" ht="39" customHeight="1" x14ac:dyDescent="0.2">
      <c r="A578" s="49"/>
      <c r="B578" s="57"/>
      <c r="C578" s="20" t="s">
        <v>9</v>
      </c>
      <c r="D578" s="19">
        <f t="shared" si="231"/>
        <v>0</v>
      </c>
      <c r="E578" s="19"/>
      <c r="F578" s="19"/>
      <c r="G578" s="19"/>
      <c r="H578" s="19"/>
      <c r="I578" s="19"/>
      <c r="J578" s="19"/>
      <c r="K578" s="19"/>
      <c r="L578" s="20"/>
      <c r="M578" s="20"/>
      <c r="N578" s="20"/>
      <c r="O578" s="20"/>
      <c r="P578" s="29"/>
    </row>
    <row r="579" spans="1:16" s="3" customFormat="1" ht="28.5" customHeight="1" x14ac:dyDescent="0.2">
      <c r="A579" s="47" t="s">
        <v>149</v>
      </c>
      <c r="B579" s="55" t="s">
        <v>148</v>
      </c>
      <c r="C579" s="20" t="s">
        <v>4</v>
      </c>
      <c r="D579" s="19">
        <f t="shared" si="231"/>
        <v>44191.9</v>
      </c>
      <c r="E579" s="19">
        <f>E580+E581+E582+E583</f>
        <v>0</v>
      </c>
      <c r="F579" s="19">
        <f t="shared" ref="F579:O579" si="253">F580+F581+F582+F583</f>
        <v>0</v>
      </c>
      <c r="G579" s="19">
        <f t="shared" si="253"/>
        <v>0</v>
      </c>
      <c r="H579" s="19">
        <f t="shared" si="253"/>
        <v>44191.9</v>
      </c>
      <c r="I579" s="19">
        <f t="shared" si="253"/>
        <v>0</v>
      </c>
      <c r="J579" s="19">
        <f t="shared" si="253"/>
        <v>0</v>
      </c>
      <c r="K579" s="19">
        <f t="shared" si="253"/>
        <v>0</v>
      </c>
      <c r="L579" s="19">
        <f t="shared" si="253"/>
        <v>0</v>
      </c>
      <c r="M579" s="19">
        <f t="shared" si="253"/>
        <v>0</v>
      </c>
      <c r="N579" s="19">
        <f t="shared" si="253"/>
        <v>0</v>
      </c>
      <c r="O579" s="19">
        <f t="shared" si="253"/>
        <v>0</v>
      </c>
      <c r="P579" s="29"/>
    </row>
    <row r="580" spans="1:16" s="3" customFormat="1" ht="28.5" customHeight="1" x14ac:dyDescent="0.2">
      <c r="A580" s="48"/>
      <c r="B580" s="56"/>
      <c r="C580" s="20" t="s">
        <v>2</v>
      </c>
      <c r="D580" s="19">
        <f t="shared" si="231"/>
        <v>0</v>
      </c>
      <c r="E580" s="19"/>
      <c r="F580" s="19"/>
      <c r="G580" s="19"/>
      <c r="H580" s="19"/>
      <c r="I580" s="19"/>
      <c r="J580" s="19"/>
      <c r="K580" s="19"/>
      <c r="L580" s="20"/>
      <c r="M580" s="20"/>
      <c r="N580" s="20"/>
      <c r="O580" s="20"/>
      <c r="P580" s="29"/>
    </row>
    <row r="581" spans="1:16" s="3" customFormat="1" ht="18.75" customHeight="1" x14ac:dyDescent="0.2">
      <c r="A581" s="48"/>
      <c r="B581" s="56"/>
      <c r="C581" s="20" t="s">
        <v>3</v>
      </c>
      <c r="D581" s="19">
        <f t="shared" si="231"/>
        <v>0</v>
      </c>
      <c r="E581" s="19"/>
      <c r="F581" s="19"/>
      <c r="G581" s="19"/>
      <c r="H581" s="19"/>
      <c r="I581" s="19"/>
      <c r="J581" s="19"/>
      <c r="K581" s="19"/>
      <c r="L581" s="20"/>
      <c r="M581" s="20"/>
      <c r="N581" s="20"/>
      <c r="O581" s="20"/>
      <c r="P581" s="29"/>
    </row>
    <row r="582" spans="1:16" s="3" customFormat="1" ht="28.5" customHeight="1" x14ac:dyDescent="0.2">
      <c r="A582" s="48"/>
      <c r="B582" s="56"/>
      <c r="C582" s="20" t="s">
        <v>19</v>
      </c>
      <c r="D582" s="19">
        <f t="shared" si="231"/>
        <v>44191.9</v>
      </c>
      <c r="E582" s="19"/>
      <c r="F582" s="19"/>
      <c r="G582" s="19"/>
      <c r="H582" s="19">
        <v>44191.9</v>
      </c>
      <c r="I582" s="19"/>
      <c r="J582" s="19"/>
      <c r="K582" s="19"/>
      <c r="L582" s="20"/>
      <c r="M582" s="20"/>
      <c r="N582" s="20"/>
      <c r="O582" s="20"/>
      <c r="P582" s="29"/>
    </row>
    <row r="583" spans="1:16" s="3" customFormat="1" ht="28.5" customHeight="1" x14ac:dyDescent="0.2">
      <c r="A583" s="49"/>
      <c r="B583" s="57"/>
      <c r="C583" s="20" t="s">
        <v>9</v>
      </c>
      <c r="D583" s="19">
        <f t="shared" si="231"/>
        <v>0</v>
      </c>
      <c r="E583" s="19"/>
      <c r="F583" s="19"/>
      <c r="G583" s="19"/>
      <c r="H583" s="19"/>
      <c r="I583" s="19"/>
      <c r="J583" s="19"/>
      <c r="K583" s="19"/>
      <c r="L583" s="20"/>
      <c r="M583" s="20"/>
      <c r="N583" s="20"/>
      <c r="O583" s="20"/>
      <c r="P583" s="29"/>
    </row>
    <row r="584" spans="1:16" s="3" customFormat="1" ht="28.5" customHeight="1" x14ac:dyDescent="0.2">
      <c r="A584" s="47" t="s">
        <v>134</v>
      </c>
      <c r="B584" s="55" t="s">
        <v>318</v>
      </c>
      <c r="C584" s="20" t="s">
        <v>4</v>
      </c>
      <c r="D584" s="19">
        <f t="shared" si="231"/>
        <v>1099225.18</v>
      </c>
      <c r="E584" s="19">
        <f>E585+E586+E587+E588</f>
        <v>94201.4</v>
      </c>
      <c r="F584" s="19">
        <f t="shared" ref="F584:O584" si="254">F585+F586+F587+F588</f>
        <v>45280.49</v>
      </c>
      <c r="G584" s="19">
        <f t="shared" si="254"/>
        <v>125398.18</v>
      </c>
      <c r="H584" s="19">
        <f t="shared" si="254"/>
        <v>125870.39</v>
      </c>
      <c r="I584" s="19">
        <f t="shared" si="254"/>
        <v>125915.92</v>
      </c>
      <c r="J584" s="19">
        <f t="shared" si="254"/>
        <v>105999.6</v>
      </c>
      <c r="K584" s="19">
        <f t="shared" si="254"/>
        <v>176395.2</v>
      </c>
      <c r="L584" s="19">
        <f t="shared" si="254"/>
        <v>75041</v>
      </c>
      <c r="M584" s="19">
        <f t="shared" si="254"/>
        <v>75041</v>
      </c>
      <c r="N584" s="19">
        <f t="shared" si="254"/>
        <v>75041</v>
      </c>
      <c r="O584" s="19">
        <f t="shared" si="254"/>
        <v>75041</v>
      </c>
      <c r="P584" s="29"/>
    </row>
    <row r="585" spans="1:16" s="3" customFormat="1" ht="25.5" customHeight="1" x14ac:dyDescent="0.2">
      <c r="A585" s="48"/>
      <c r="B585" s="56"/>
      <c r="C585" s="20" t="s">
        <v>2</v>
      </c>
      <c r="D585" s="19">
        <f t="shared" si="231"/>
        <v>132508.96</v>
      </c>
      <c r="E585" s="19">
        <f>E590+E595</f>
        <v>7319.3</v>
      </c>
      <c r="F585" s="19">
        <f t="shared" ref="F585:I585" si="255">F590+F595</f>
        <v>2188.4899999999998</v>
      </c>
      <c r="G585" s="19">
        <f t="shared" si="255"/>
        <v>35905.79</v>
      </c>
      <c r="H585" s="19">
        <f t="shared" si="255"/>
        <v>3301.68</v>
      </c>
      <c r="I585" s="19">
        <f t="shared" si="255"/>
        <v>1085.93</v>
      </c>
      <c r="J585" s="19">
        <f>J590+J595</f>
        <v>806.67</v>
      </c>
      <c r="K585" s="19">
        <f>K590+K595</f>
        <v>81901.100000000006</v>
      </c>
      <c r="L585" s="19">
        <f t="shared" ref="L585:O585" si="256">L590+L595</f>
        <v>0</v>
      </c>
      <c r="M585" s="19">
        <f t="shared" si="256"/>
        <v>0</v>
      </c>
      <c r="N585" s="19">
        <f t="shared" si="256"/>
        <v>0</v>
      </c>
      <c r="O585" s="19">
        <f t="shared" si="256"/>
        <v>0</v>
      </c>
      <c r="P585" s="29"/>
    </row>
    <row r="586" spans="1:16" s="3" customFormat="1" ht="23.25" customHeight="1" x14ac:dyDescent="0.2">
      <c r="A586" s="48"/>
      <c r="B586" s="56"/>
      <c r="C586" s="20" t="s">
        <v>3</v>
      </c>
      <c r="D586" s="19">
        <f t="shared" si="231"/>
        <v>115555.42</v>
      </c>
      <c r="E586" s="19">
        <f t="shared" ref="E586:O588" si="257">E591+E596</f>
        <v>928.1</v>
      </c>
      <c r="F586" s="19">
        <f t="shared" si="257"/>
        <v>68</v>
      </c>
      <c r="G586" s="19">
        <f t="shared" si="257"/>
        <v>430</v>
      </c>
      <c r="H586" s="19">
        <f t="shared" si="257"/>
        <v>33991.24</v>
      </c>
      <c r="I586" s="19">
        <f t="shared" si="257"/>
        <v>38939.620000000003</v>
      </c>
      <c r="J586" s="19">
        <f t="shared" si="257"/>
        <v>21745.360000000001</v>
      </c>
      <c r="K586" s="19">
        <f t="shared" si="257"/>
        <v>19453.099999999999</v>
      </c>
      <c r="L586" s="19">
        <f t="shared" si="257"/>
        <v>0</v>
      </c>
      <c r="M586" s="19">
        <f t="shared" si="257"/>
        <v>0</v>
      </c>
      <c r="N586" s="19">
        <f t="shared" si="257"/>
        <v>0</v>
      </c>
      <c r="O586" s="19">
        <f t="shared" si="257"/>
        <v>0</v>
      </c>
      <c r="P586" s="29"/>
    </row>
    <row r="587" spans="1:16" s="3" customFormat="1" ht="44.25" customHeight="1" x14ac:dyDescent="0.2">
      <c r="A587" s="48"/>
      <c r="B587" s="56"/>
      <c r="C587" s="20" t="s">
        <v>19</v>
      </c>
      <c r="D587" s="19">
        <f t="shared" si="231"/>
        <v>843677.06</v>
      </c>
      <c r="E587" s="19">
        <f t="shared" si="257"/>
        <v>85954</v>
      </c>
      <c r="F587" s="19">
        <f t="shared" si="257"/>
        <v>43024</v>
      </c>
      <c r="G587" s="19">
        <f t="shared" si="257"/>
        <v>86428</v>
      </c>
      <c r="H587" s="19">
        <f t="shared" si="257"/>
        <v>86218.37</v>
      </c>
      <c r="I587" s="19">
        <f t="shared" si="257"/>
        <v>84110.12</v>
      </c>
      <c r="J587" s="19">
        <f t="shared" si="257"/>
        <v>82737.570000000007</v>
      </c>
      <c r="K587" s="19">
        <f t="shared" si="257"/>
        <v>75041</v>
      </c>
      <c r="L587" s="19">
        <f t="shared" si="257"/>
        <v>75041</v>
      </c>
      <c r="M587" s="19">
        <f t="shared" si="257"/>
        <v>75041</v>
      </c>
      <c r="N587" s="19">
        <f t="shared" si="257"/>
        <v>75041</v>
      </c>
      <c r="O587" s="19">
        <f t="shared" si="257"/>
        <v>75041</v>
      </c>
      <c r="P587" s="29"/>
    </row>
    <row r="588" spans="1:16" s="3" customFormat="1" ht="44.25" customHeight="1" x14ac:dyDescent="0.2">
      <c r="A588" s="49"/>
      <c r="B588" s="57"/>
      <c r="C588" s="20" t="s">
        <v>9</v>
      </c>
      <c r="D588" s="19">
        <f t="shared" si="231"/>
        <v>7483.74</v>
      </c>
      <c r="E588" s="19">
        <f t="shared" si="257"/>
        <v>0</v>
      </c>
      <c r="F588" s="19">
        <f t="shared" si="257"/>
        <v>0</v>
      </c>
      <c r="G588" s="19">
        <f t="shared" si="257"/>
        <v>2634.39</v>
      </c>
      <c r="H588" s="19">
        <f t="shared" si="257"/>
        <v>2359.1</v>
      </c>
      <c r="I588" s="19">
        <f t="shared" si="257"/>
        <v>1780.25</v>
      </c>
      <c r="J588" s="19">
        <f t="shared" si="257"/>
        <v>710</v>
      </c>
      <c r="K588" s="19">
        <f t="shared" si="257"/>
        <v>0</v>
      </c>
      <c r="L588" s="19">
        <f t="shared" si="257"/>
        <v>0</v>
      </c>
      <c r="M588" s="19">
        <f t="shared" si="257"/>
        <v>0</v>
      </c>
      <c r="N588" s="19">
        <f t="shared" si="257"/>
        <v>0</v>
      </c>
      <c r="O588" s="19">
        <f t="shared" si="257"/>
        <v>0</v>
      </c>
      <c r="P588" s="29"/>
    </row>
    <row r="589" spans="1:16" s="2" customFormat="1" ht="33" customHeight="1" x14ac:dyDescent="0.2">
      <c r="A589" s="60" t="s">
        <v>135</v>
      </c>
      <c r="B589" s="63" t="s">
        <v>147</v>
      </c>
      <c r="C589" s="20" t="s">
        <v>4</v>
      </c>
      <c r="D589" s="19">
        <f t="shared" si="231"/>
        <v>1027579.37</v>
      </c>
      <c r="E589" s="19">
        <f>E590+E591+E592+E593</f>
        <v>83492.399999999994</v>
      </c>
      <c r="F589" s="19">
        <f t="shared" ref="F589:O589" si="258">F590+F591+F592+F593</f>
        <v>35170.49</v>
      </c>
      <c r="G589" s="19">
        <f t="shared" si="258"/>
        <v>112556.18</v>
      </c>
      <c r="H589" s="19">
        <f t="shared" si="258"/>
        <v>113524.12</v>
      </c>
      <c r="I589" s="19">
        <f t="shared" si="258"/>
        <v>113106.58</v>
      </c>
      <c r="J589" s="19">
        <f t="shared" si="258"/>
        <v>93170.4</v>
      </c>
      <c r="K589" s="19">
        <f t="shared" si="258"/>
        <v>176395.2</v>
      </c>
      <c r="L589" s="19">
        <f t="shared" si="258"/>
        <v>75041</v>
      </c>
      <c r="M589" s="19">
        <f t="shared" si="258"/>
        <v>75041</v>
      </c>
      <c r="N589" s="19">
        <f t="shared" si="258"/>
        <v>75041</v>
      </c>
      <c r="O589" s="19">
        <f t="shared" si="258"/>
        <v>75041</v>
      </c>
      <c r="P589" s="28"/>
    </row>
    <row r="590" spans="1:16" s="2" customFormat="1" ht="27.75" customHeight="1" x14ac:dyDescent="0.2">
      <c r="A590" s="61"/>
      <c r="B590" s="64"/>
      <c r="C590" s="20" t="s">
        <v>2</v>
      </c>
      <c r="D590" s="19">
        <f t="shared" si="231"/>
        <v>132508.96</v>
      </c>
      <c r="E590" s="19">
        <v>7319.3</v>
      </c>
      <c r="F590" s="19">
        <v>2188.4899999999998</v>
      </c>
      <c r="G590" s="19">
        <v>35905.79</v>
      </c>
      <c r="H590" s="19">
        <v>3301.68</v>
      </c>
      <c r="I590" s="19">
        <v>1085.93</v>
      </c>
      <c r="J590" s="19">
        <v>806.67</v>
      </c>
      <c r="K590" s="19">
        <v>81901.100000000006</v>
      </c>
      <c r="L590" s="20">
        <v>0</v>
      </c>
      <c r="M590" s="20">
        <v>0</v>
      </c>
      <c r="N590" s="20"/>
      <c r="O590" s="20"/>
      <c r="P590" s="28"/>
    </row>
    <row r="591" spans="1:16" s="2" customFormat="1" ht="28.5" customHeight="1" x14ac:dyDescent="0.2">
      <c r="A591" s="61"/>
      <c r="B591" s="64"/>
      <c r="C591" s="20" t="s">
        <v>3</v>
      </c>
      <c r="D591" s="19">
        <f t="shared" ref="D591:D654" si="259">SUM(E591:O591)</f>
        <v>115555.42</v>
      </c>
      <c r="E591" s="19">
        <v>928.1</v>
      </c>
      <c r="F591" s="19">
        <v>68</v>
      </c>
      <c r="G591" s="19">
        <v>430</v>
      </c>
      <c r="H591" s="19">
        <v>33991.24</v>
      </c>
      <c r="I591" s="19">
        <v>38939.620000000003</v>
      </c>
      <c r="J591" s="19">
        <v>21745.360000000001</v>
      </c>
      <c r="K591" s="19">
        <v>19453.099999999999</v>
      </c>
      <c r="L591" s="20">
        <v>0</v>
      </c>
      <c r="M591" s="20">
        <v>0</v>
      </c>
      <c r="N591" s="20"/>
      <c r="O591" s="20"/>
      <c r="P591" s="28"/>
    </row>
    <row r="592" spans="1:16" s="2" customFormat="1" ht="35.25" customHeight="1" x14ac:dyDescent="0.2">
      <c r="A592" s="61"/>
      <c r="B592" s="64"/>
      <c r="C592" s="20" t="s">
        <v>19</v>
      </c>
      <c r="D592" s="19">
        <f t="shared" si="259"/>
        <v>772031.25</v>
      </c>
      <c r="E592" s="19">
        <v>75245</v>
      </c>
      <c r="F592" s="19">
        <v>32914</v>
      </c>
      <c r="G592" s="19">
        <v>73586</v>
      </c>
      <c r="H592" s="19">
        <v>73872.100000000006</v>
      </c>
      <c r="I592" s="19">
        <v>71300.78</v>
      </c>
      <c r="J592" s="19">
        <v>69908.37</v>
      </c>
      <c r="K592" s="19">
        <v>75041</v>
      </c>
      <c r="L592" s="20">
        <v>75041</v>
      </c>
      <c r="M592" s="20">
        <v>75041</v>
      </c>
      <c r="N592" s="20">
        <v>75041</v>
      </c>
      <c r="O592" s="20">
        <v>75041</v>
      </c>
      <c r="P592" s="28"/>
    </row>
    <row r="593" spans="1:16" s="2" customFormat="1" ht="35.25" customHeight="1" x14ac:dyDescent="0.2">
      <c r="A593" s="62"/>
      <c r="B593" s="65"/>
      <c r="C593" s="20" t="s">
        <v>9</v>
      </c>
      <c r="D593" s="19">
        <f t="shared" si="259"/>
        <v>7483.74</v>
      </c>
      <c r="E593" s="19"/>
      <c r="F593" s="19">
        <f>335+820.5-1155.5</f>
        <v>0</v>
      </c>
      <c r="G593" s="19">
        <v>2634.39</v>
      </c>
      <c r="H593" s="19">
        <v>2359.1</v>
      </c>
      <c r="I593" s="19">
        <v>1780.25</v>
      </c>
      <c r="J593" s="19">
        <v>710</v>
      </c>
      <c r="K593" s="19"/>
      <c r="L593" s="19"/>
      <c r="M593" s="19"/>
      <c r="N593" s="19"/>
      <c r="O593" s="19"/>
      <c r="P593" s="28"/>
    </row>
    <row r="594" spans="1:16" s="2" customFormat="1" ht="22.5" customHeight="1" x14ac:dyDescent="0.2">
      <c r="A594" s="47" t="s">
        <v>208</v>
      </c>
      <c r="B594" s="55" t="s">
        <v>21</v>
      </c>
      <c r="C594" s="20" t="s">
        <v>4</v>
      </c>
      <c r="D594" s="19">
        <f t="shared" si="259"/>
        <v>71645.81</v>
      </c>
      <c r="E594" s="19">
        <f>E595+E596+E597+E598</f>
        <v>10709</v>
      </c>
      <c r="F594" s="19">
        <f t="shared" ref="F594:O594" si="260">F595+F596+F597+F598</f>
        <v>10110</v>
      </c>
      <c r="G594" s="19">
        <f t="shared" si="260"/>
        <v>12842</v>
      </c>
      <c r="H594" s="19">
        <f t="shared" si="260"/>
        <v>12346.27</v>
      </c>
      <c r="I594" s="19">
        <f t="shared" si="260"/>
        <v>12809.34</v>
      </c>
      <c r="J594" s="19">
        <f t="shared" si="260"/>
        <v>12829.2</v>
      </c>
      <c r="K594" s="19">
        <f t="shared" si="260"/>
        <v>0</v>
      </c>
      <c r="L594" s="19">
        <f t="shared" si="260"/>
        <v>0</v>
      </c>
      <c r="M594" s="19">
        <f t="shared" si="260"/>
        <v>0</v>
      </c>
      <c r="N594" s="19">
        <f t="shared" si="260"/>
        <v>0</v>
      </c>
      <c r="O594" s="19">
        <f t="shared" si="260"/>
        <v>0</v>
      </c>
      <c r="P594" s="28"/>
    </row>
    <row r="595" spans="1:16" s="2" customFormat="1" ht="36.75" customHeight="1" x14ac:dyDescent="0.2">
      <c r="A595" s="48"/>
      <c r="B595" s="56"/>
      <c r="C595" s="20" t="s">
        <v>2</v>
      </c>
      <c r="D595" s="19">
        <f t="shared" si="259"/>
        <v>0</v>
      </c>
      <c r="E595" s="19"/>
      <c r="F595" s="19"/>
      <c r="G595" s="19"/>
      <c r="H595" s="19"/>
      <c r="I595" s="19"/>
      <c r="J595" s="19"/>
      <c r="K595" s="19"/>
      <c r="L595" s="20"/>
      <c r="M595" s="20"/>
      <c r="N595" s="20"/>
      <c r="O595" s="20"/>
      <c r="P595" s="28"/>
    </row>
    <row r="596" spans="1:16" s="2" customFormat="1" ht="23.25" customHeight="1" x14ac:dyDescent="0.2">
      <c r="A596" s="48"/>
      <c r="B596" s="56"/>
      <c r="C596" s="20" t="s">
        <v>3</v>
      </c>
      <c r="D596" s="19">
        <f t="shared" si="259"/>
        <v>0</v>
      </c>
      <c r="E596" s="19"/>
      <c r="F596" s="19"/>
      <c r="G596" s="19"/>
      <c r="H596" s="19"/>
      <c r="I596" s="19"/>
      <c r="J596" s="19"/>
      <c r="K596" s="19"/>
      <c r="L596" s="20"/>
      <c r="M596" s="20"/>
      <c r="N596" s="20"/>
      <c r="O596" s="20"/>
      <c r="P596" s="28"/>
    </row>
    <row r="597" spans="1:16" s="2" customFormat="1" ht="45" customHeight="1" x14ac:dyDescent="0.2">
      <c r="A597" s="48"/>
      <c r="B597" s="56"/>
      <c r="C597" s="20" t="s">
        <v>19</v>
      </c>
      <c r="D597" s="19">
        <f t="shared" si="259"/>
        <v>71645.81</v>
      </c>
      <c r="E597" s="19">
        <v>10709</v>
      </c>
      <c r="F597" s="19">
        <v>10110</v>
      </c>
      <c r="G597" s="19">
        <v>12842</v>
      </c>
      <c r="H597" s="19">
        <v>12346.27</v>
      </c>
      <c r="I597" s="19">
        <v>12809.34</v>
      </c>
      <c r="J597" s="19">
        <v>12829.2</v>
      </c>
      <c r="K597" s="19"/>
      <c r="L597" s="21"/>
      <c r="M597" s="21"/>
      <c r="N597" s="21"/>
      <c r="O597" s="21"/>
      <c r="P597" s="28"/>
    </row>
    <row r="598" spans="1:16" s="2" customFormat="1" ht="35.25" customHeight="1" x14ac:dyDescent="0.2">
      <c r="A598" s="49"/>
      <c r="B598" s="57"/>
      <c r="C598" s="20" t="s">
        <v>9</v>
      </c>
      <c r="D598" s="19">
        <f t="shared" si="259"/>
        <v>0</v>
      </c>
      <c r="E598" s="19"/>
      <c r="F598" s="19"/>
      <c r="G598" s="19"/>
      <c r="H598" s="19"/>
      <c r="I598" s="19"/>
      <c r="J598" s="19"/>
      <c r="K598" s="19"/>
      <c r="L598" s="20"/>
      <c r="M598" s="20"/>
      <c r="N598" s="20"/>
      <c r="O598" s="20"/>
      <c r="P598" s="28"/>
    </row>
    <row r="599" spans="1:16" s="2" customFormat="1" ht="22.5" customHeight="1" x14ac:dyDescent="0.2">
      <c r="A599" s="47" t="s">
        <v>136</v>
      </c>
      <c r="B599" s="55" t="s">
        <v>22</v>
      </c>
      <c r="C599" s="20" t="s">
        <v>4</v>
      </c>
      <c r="D599" s="19">
        <f t="shared" si="259"/>
        <v>17540.11</v>
      </c>
      <c r="E599" s="19">
        <f>E600+E601+E602+E603</f>
        <v>554</v>
      </c>
      <c r="F599" s="19">
        <f t="shared" ref="F599:O599" si="261">F600+F601+F602+F603</f>
        <v>374</v>
      </c>
      <c r="G599" s="19">
        <f t="shared" si="261"/>
        <v>440</v>
      </c>
      <c r="H599" s="19">
        <f t="shared" si="261"/>
        <v>360</v>
      </c>
      <c r="I599" s="19">
        <f t="shared" si="261"/>
        <v>390</v>
      </c>
      <c r="J599" s="19">
        <f t="shared" si="261"/>
        <v>1852.11</v>
      </c>
      <c r="K599" s="19">
        <f t="shared" si="261"/>
        <v>2714</v>
      </c>
      <c r="L599" s="19">
        <f t="shared" si="261"/>
        <v>2714</v>
      </c>
      <c r="M599" s="19">
        <f t="shared" si="261"/>
        <v>2714</v>
      </c>
      <c r="N599" s="19">
        <f t="shared" si="261"/>
        <v>2714</v>
      </c>
      <c r="O599" s="19">
        <f t="shared" si="261"/>
        <v>2714</v>
      </c>
      <c r="P599" s="28"/>
    </row>
    <row r="600" spans="1:16" s="2" customFormat="1" ht="24" customHeight="1" x14ac:dyDescent="0.2">
      <c r="A600" s="48"/>
      <c r="B600" s="56"/>
      <c r="C600" s="20" t="s">
        <v>2</v>
      </c>
      <c r="D600" s="19">
        <f t="shared" si="259"/>
        <v>0</v>
      </c>
      <c r="E600" s="19">
        <f>E605</f>
        <v>0</v>
      </c>
      <c r="F600" s="19">
        <f t="shared" ref="F600:O600" si="262">F605</f>
        <v>0</v>
      </c>
      <c r="G600" s="19">
        <f t="shared" si="262"/>
        <v>0</v>
      </c>
      <c r="H600" s="19">
        <f t="shared" si="262"/>
        <v>0</v>
      </c>
      <c r="I600" s="19">
        <f t="shared" si="262"/>
        <v>0</v>
      </c>
      <c r="J600" s="19">
        <f>J605</f>
        <v>0</v>
      </c>
      <c r="K600" s="19">
        <f t="shared" si="262"/>
        <v>0</v>
      </c>
      <c r="L600" s="19">
        <f t="shared" si="262"/>
        <v>0</v>
      </c>
      <c r="M600" s="19">
        <f t="shared" si="262"/>
        <v>0</v>
      </c>
      <c r="N600" s="19">
        <f t="shared" si="262"/>
        <v>0</v>
      </c>
      <c r="O600" s="19">
        <f t="shared" si="262"/>
        <v>0</v>
      </c>
      <c r="P600" s="28"/>
    </row>
    <row r="601" spans="1:16" s="2" customFormat="1" ht="23.25" customHeight="1" x14ac:dyDescent="0.2">
      <c r="A601" s="48"/>
      <c r="B601" s="56"/>
      <c r="C601" s="20" t="s">
        <v>3</v>
      </c>
      <c r="D601" s="19">
        <f t="shared" si="259"/>
        <v>0</v>
      </c>
      <c r="E601" s="19">
        <f t="shared" ref="E601:O603" si="263">E606</f>
        <v>0</v>
      </c>
      <c r="F601" s="19">
        <f t="shared" si="263"/>
        <v>0</v>
      </c>
      <c r="G601" s="19">
        <f t="shared" si="263"/>
        <v>0</v>
      </c>
      <c r="H601" s="19">
        <f t="shared" si="263"/>
        <v>0</v>
      </c>
      <c r="I601" s="19">
        <f t="shared" si="263"/>
        <v>0</v>
      </c>
      <c r="J601" s="19">
        <f t="shared" si="263"/>
        <v>0</v>
      </c>
      <c r="K601" s="19">
        <f t="shared" si="263"/>
        <v>0</v>
      </c>
      <c r="L601" s="19">
        <f t="shared" si="263"/>
        <v>0</v>
      </c>
      <c r="M601" s="19">
        <f t="shared" si="263"/>
        <v>0</v>
      </c>
      <c r="N601" s="19">
        <f t="shared" si="263"/>
        <v>0</v>
      </c>
      <c r="O601" s="19">
        <f t="shared" si="263"/>
        <v>0</v>
      </c>
      <c r="P601" s="28"/>
    </row>
    <row r="602" spans="1:16" s="2" customFormat="1" ht="45" customHeight="1" x14ac:dyDescent="0.2">
      <c r="A602" s="48"/>
      <c r="B602" s="56"/>
      <c r="C602" s="20" t="s">
        <v>19</v>
      </c>
      <c r="D602" s="19">
        <f t="shared" si="259"/>
        <v>17540.11</v>
      </c>
      <c r="E602" s="19">
        <f t="shared" si="263"/>
        <v>554</v>
      </c>
      <c r="F602" s="19">
        <f t="shared" si="263"/>
        <v>374</v>
      </c>
      <c r="G602" s="19">
        <f t="shared" si="263"/>
        <v>440</v>
      </c>
      <c r="H602" s="19">
        <f t="shared" si="263"/>
        <v>360</v>
      </c>
      <c r="I602" s="19">
        <f t="shared" si="263"/>
        <v>390</v>
      </c>
      <c r="J602" s="19">
        <f t="shared" si="263"/>
        <v>1852.11</v>
      </c>
      <c r="K602" s="19">
        <f t="shared" si="263"/>
        <v>2714</v>
      </c>
      <c r="L602" s="19">
        <f t="shared" si="263"/>
        <v>2714</v>
      </c>
      <c r="M602" s="19">
        <f t="shared" si="263"/>
        <v>2714</v>
      </c>
      <c r="N602" s="19">
        <f t="shared" si="263"/>
        <v>2714</v>
      </c>
      <c r="O602" s="19">
        <f t="shared" si="263"/>
        <v>2714</v>
      </c>
      <c r="P602" s="28"/>
    </row>
    <row r="603" spans="1:16" s="2" customFormat="1" ht="24.75" customHeight="1" x14ac:dyDescent="0.2">
      <c r="A603" s="49"/>
      <c r="B603" s="57"/>
      <c r="C603" s="20" t="s">
        <v>9</v>
      </c>
      <c r="D603" s="19">
        <f t="shared" si="259"/>
        <v>0</v>
      </c>
      <c r="E603" s="19">
        <f t="shared" si="263"/>
        <v>0</v>
      </c>
      <c r="F603" s="19">
        <f t="shared" si="263"/>
        <v>0</v>
      </c>
      <c r="G603" s="19">
        <f t="shared" si="263"/>
        <v>0</v>
      </c>
      <c r="H603" s="19">
        <f t="shared" si="263"/>
        <v>0</v>
      </c>
      <c r="I603" s="19">
        <f t="shared" si="263"/>
        <v>0</v>
      </c>
      <c r="J603" s="19">
        <f t="shared" si="263"/>
        <v>0</v>
      </c>
      <c r="K603" s="19">
        <f t="shared" si="263"/>
        <v>0</v>
      </c>
      <c r="L603" s="19">
        <f t="shared" si="263"/>
        <v>0</v>
      </c>
      <c r="M603" s="19">
        <f t="shared" si="263"/>
        <v>0</v>
      </c>
      <c r="N603" s="19">
        <f t="shared" si="263"/>
        <v>0</v>
      </c>
      <c r="O603" s="19">
        <f t="shared" si="263"/>
        <v>0</v>
      </c>
      <c r="P603" s="28"/>
    </row>
    <row r="604" spans="1:16" s="2" customFormat="1" ht="34.5" customHeight="1" x14ac:dyDescent="0.2">
      <c r="A604" s="47" t="s">
        <v>137</v>
      </c>
      <c r="B604" s="84" t="s">
        <v>157</v>
      </c>
      <c r="C604" s="20" t="s">
        <v>4</v>
      </c>
      <c r="D604" s="19">
        <f t="shared" si="259"/>
        <v>17540.11</v>
      </c>
      <c r="E604" s="19">
        <f>E605+E606+E607+E608</f>
        <v>554</v>
      </c>
      <c r="F604" s="19">
        <f t="shared" ref="F604:O604" si="264">F605+F606+F607+F608</f>
        <v>374</v>
      </c>
      <c r="G604" s="19">
        <f t="shared" si="264"/>
        <v>440</v>
      </c>
      <c r="H604" s="19">
        <f t="shared" si="264"/>
        <v>360</v>
      </c>
      <c r="I604" s="19">
        <f t="shared" si="264"/>
        <v>390</v>
      </c>
      <c r="J604" s="19">
        <f t="shared" si="264"/>
        <v>1852.11</v>
      </c>
      <c r="K604" s="19">
        <f t="shared" si="264"/>
        <v>2714</v>
      </c>
      <c r="L604" s="19">
        <f t="shared" si="264"/>
        <v>2714</v>
      </c>
      <c r="M604" s="19">
        <f t="shared" si="264"/>
        <v>2714</v>
      </c>
      <c r="N604" s="19">
        <f t="shared" si="264"/>
        <v>2714</v>
      </c>
      <c r="O604" s="19">
        <f t="shared" si="264"/>
        <v>2714</v>
      </c>
      <c r="P604" s="28"/>
    </row>
    <row r="605" spans="1:16" s="2" customFormat="1" ht="39" customHeight="1" x14ac:dyDescent="0.2">
      <c r="A605" s="48"/>
      <c r="B605" s="85"/>
      <c r="C605" s="20" t="s">
        <v>2</v>
      </c>
      <c r="D605" s="19">
        <f t="shared" si="259"/>
        <v>0</v>
      </c>
      <c r="E605" s="19"/>
      <c r="F605" s="19"/>
      <c r="G605" s="19"/>
      <c r="H605" s="19"/>
      <c r="I605" s="19"/>
      <c r="J605" s="19"/>
      <c r="K605" s="19"/>
      <c r="L605" s="20"/>
      <c r="M605" s="20"/>
      <c r="N605" s="20"/>
      <c r="O605" s="20"/>
      <c r="P605" s="28"/>
    </row>
    <row r="606" spans="1:16" s="2" customFormat="1" ht="36" customHeight="1" x14ac:dyDescent="0.2">
      <c r="A606" s="48"/>
      <c r="B606" s="85"/>
      <c r="C606" s="20" t="s">
        <v>3</v>
      </c>
      <c r="D606" s="19">
        <f t="shared" si="259"/>
        <v>0</v>
      </c>
      <c r="E606" s="19"/>
      <c r="F606" s="19"/>
      <c r="G606" s="19"/>
      <c r="H606" s="19"/>
      <c r="I606" s="19"/>
      <c r="J606" s="19"/>
      <c r="K606" s="19"/>
      <c r="L606" s="20"/>
      <c r="M606" s="20"/>
      <c r="N606" s="20"/>
      <c r="O606" s="20"/>
      <c r="P606" s="28"/>
    </row>
    <row r="607" spans="1:16" s="2" customFormat="1" ht="38.25" customHeight="1" x14ac:dyDescent="0.2">
      <c r="A607" s="48"/>
      <c r="B607" s="85"/>
      <c r="C607" s="20" t="s">
        <v>19</v>
      </c>
      <c r="D607" s="19">
        <f t="shared" si="259"/>
        <v>17540.11</v>
      </c>
      <c r="E607" s="19">
        <v>554</v>
      </c>
      <c r="F607" s="19">
        <v>374</v>
      </c>
      <c r="G607" s="19">
        <v>440</v>
      </c>
      <c r="H607" s="19">
        <v>360</v>
      </c>
      <c r="I607" s="19">
        <v>390</v>
      </c>
      <c r="J607" s="19">
        <v>1852.11</v>
      </c>
      <c r="K607" s="19">
        <v>2714</v>
      </c>
      <c r="L607" s="19">
        <v>2714</v>
      </c>
      <c r="M607" s="19">
        <v>2714</v>
      </c>
      <c r="N607" s="19">
        <v>2714</v>
      </c>
      <c r="O607" s="19">
        <v>2714</v>
      </c>
      <c r="P607" s="28"/>
    </row>
    <row r="608" spans="1:16" s="2" customFormat="1" ht="33" customHeight="1" x14ac:dyDescent="0.2">
      <c r="A608" s="49"/>
      <c r="B608" s="86"/>
      <c r="C608" s="20" t="s">
        <v>9</v>
      </c>
      <c r="D608" s="19">
        <f t="shared" si="259"/>
        <v>0</v>
      </c>
      <c r="E608" s="19"/>
      <c r="F608" s="19"/>
      <c r="G608" s="19"/>
      <c r="H608" s="19"/>
      <c r="I608" s="19"/>
      <c r="J608" s="19"/>
      <c r="K608" s="19"/>
      <c r="L608" s="20"/>
      <c r="M608" s="20"/>
      <c r="N608" s="20"/>
      <c r="O608" s="20"/>
      <c r="P608" s="28"/>
    </row>
    <row r="609" spans="1:16" s="2" customFormat="1" ht="45.75" customHeight="1" x14ac:dyDescent="0.2">
      <c r="A609" s="47" t="s">
        <v>138</v>
      </c>
      <c r="B609" s="63" t="s">
        <v>266</v>
      </c>
      <c r="C609" s="20" t="s">
        <v>4</v>
      </c>
      <c r="D609" s="19">
        <f t="shared" si="259"/>
        <v>62783049.740000002</v>
      </c>
      <c r="E609" s="19">
        <f t="shared" ref="E609:O609" si="265">E610+E611+E612+E613</f>
        <v>4001850</v>
      </c>
      <c r="F609" s="19">
        <f t="shared" si="265"/>
        <v>4254806.59</v>
      </c>
      <c r="G609" s="19">
        <f t="shared" si="265"/>
        <v>4463209.38</v>
      </c>
      <c r="H609" s="19">
        <f t="shared" si="265"/>
        <v>4671196.8600000003</v>
      </c>
      <c r="I609" s="19">
        <f t="shared" si="265"/>
        <v>5124575.51</v>
      </c>
      <c r="J609" s="19">
        <f t="shared" si="265"/>
        <v>5463680.0499999998</v>
      </c>
      <c r="K609" s="19">
        <f t="shared" si="265"/>
        <v>5861905.7699999996</v>
      </c>
      <c r="L609" s="19">
        <f t="shared" si="265"/>
        <v>6731419.9699999997</v>
      </c>
      <c r="M609" s="19">
        <f t="shared" si="265"/>
        <v>7332602.0700000003</v>
      </c>
      <c r="N609" s="19">
        <f t="shared" si="265"/>
        <v>7403006.2699999996</v>
      </c>
      <c r="O609" s="19">
        <f t="shared" si="265"/>
        <v>7474797.2699999996</v>
      </c>
      <c r="P609" s="28"/>
    </row>
    <row r="610" spans="1:16" s="2" customFormat="1" ht="30.75" customHeight="1" x14ac:dyDescent="0.2">
      <c r="A610" s="48"/>
      <c r="B610" s="64"/>
      <c r="C610" s="20" t="s">
        <v>2</v>
      </c>
      <c r="D610" s="19">
        <f t="shared" si="259"/>
        <v>0</v>
      </c>
      <c r="E610" s="19">
        <f>E615+E620+E625+E630+E635+E640+E645+E650</f>
        <v>0</v>
      </c>
      <c r="F610" s="19">
        <f>F615+F620+F625+F630+F635+F640+F645+F650</f>
        <v>0</v>
      </c>
      <c r="G610" s="19">
        <f t="shared" ref="G610:I610" si="266">G615+G620+G625+G630+G635+G640+G645+G650</f>
        <v>0</v>
      </c>
      <c r="H610" s="19">
        <f t="shared" si="266"/>
        <v>0</v>
      </c>
      <c r="I610" s="19">
        <f t="shared" si="266"/>
        <v>0</v>
      </c>
      <c r="J610" s="19">
        <f>J615+J620+J625+J630+J635+J640+J645+J650</f>
        <v>0</v>
      </c>
      <c r="K610" s="19">
        <f>K615+K620+K625+K630+K635+K640+K645+K650</f>
        <v>0</v>
      </c>
      <c r="L610" s="19">
        <f t="shared" ref="L610:O610" si="267">L615+L620+L625+L630+L635+L640+L645+L650</f>
        <v>0</v>
      </c>
      <c r="M610" s="19">
        <f t="shared" si="267"/>
        <v>0</v>
      </c>
      <c r="N610" s="19">
        <f t="shared" si="267"/>
        <v>0</v>
      </c>
      <c r="O610" s="19">
        <f t="shared" si="267"/>
        <v>0</v>
      </c>
      <c r="P610" s="28"/>
    </row>
    <row r="611" spans="1:16" s="2" customFormat="1" ht="53.25" customHeight="1" x14ac:dyDescent="0.2">
      <c r="A611" s="48"/>
      <c r="B611" s="64"/>
      <c r="C611" s="20" t="s">
        <v>3</v>
      </c>
      <c r="D611" s="19">
        <f t="shared" si="259"/>
        <v>44254491.020000003</v>
      </c>
      <c r="E611" s="19">
        <f t="shared" ref="E611:O613" si="268">E616+E621+E626+E631+E636+E641+E646+E651</f>
        <v>2823504.9</v>
      </c>
      <c r="F611" s="19">
        <f t="shared" si="268"/>
        <v>2951356.94</v>
      </c>
      <c r="G611" s="19">
        <f t="shared" si="268"/>
        <v>3077662.97</v>
      </c>
      <c r="H611" s="19">
        <f t="shared" si="268"/>
        <v>3175743.79</v>
      </c>
      <c r="I611" s="19">
        <f t="shared" si="268"/>
        <v>3497788.3</v>
      </c>
      <c r="J611" s="19">
        <f t="shared" si="268"/>
        <v>3718128.52</v>
      </c>
      <c r="K611" s="19">
        <f t="shared" si="268"/>
        <v>4003337.7</v>
      </c>
      <c r="L611" s="19">
        <f t="shared" si="268"/>
        <v>4809900.9000000004</v>
      </c>
      <c r="M611" s="19">
        <f t="shared" si="268"/>
        <v>5345432</v>
      </c>
      <c r="N611" s="19">
        <f t="shared" si="268"/>
        <v>5398872</v>
      </c>
      <c r="O611" s="19">
        <f t="shared" si="268"/>
        <v>5452763</v>
      </c>
      <c r="P611" s="28"/>
    </row>
    <row r="612" spans="1:16" s="2" customFormat="1" ht="48.75" customHeight="1" x14ac:dyDescent="0.2">
      <c r="A612" s="48"/>
      <c r="B612" s="64"/>
      <c r="C612" s="20" t="s">
        <v>19</v>
      </c>
      <c r="D612" s="19">
        <f t="shared" si="259"/>
        <v>16367924.9</v>
      </c>
      <c r="E612" s="19">
        <f t="shared" si="268"/>
        <v>1061466.3</v>
      </c>
      <c r="F612" s="19">
        <f t="shared" si="268"/>
        <v>1159340.8</v>
      </c>
      <c r="G612" s="19">
        <f t="shared" si="268"/>
        <v>1245715.54</v>
      </c>
      <c r="H612" s="19">
        <f t="shared" si="268"/>
        <v>1318198.81</v>
      </c>
      <c r="I612" s="19">
        <f t="shared" si="268"/>
        <v>1424857.22</v>
      </c>
      <c r="J612" s="19">
        <f t="shared" si="268"/>
        <v>1501185.83</v>
      </c>
      <c r="K612" s="19">
        <f t="shared" si="268"/>
        <v>1631315</v>
      </c>
      <c r="L612" s="19">
        <f t="shared" si="268"/>
        <v>1694266</v>
      </c>
      <c r="M612" s="19">
        <f t="shared" si="268"/>
        <v>1759917</v>
      </c>
      <c r="N612" s="19">
        <f t="shared" si="268"/>
        <v>1776881.2</v>
      </c>
      <c r="O612" s="19">
        <f t="shared" si="268"/>
        <v>1794781.2</v>
      </c>
      <c r="P612" s="28"/>
    </row>
    <row r="613" spans="1:16" s="2" customFormat="1" ht="48.75" customHeight="1" x14ac:dyDescent="0.2">
      <c r="A613" s="49"/>
      <c r="B613" s="65"/>
      <c r="C613" s="20" t="s">
        <v>9</v>
      </c>
      <c r="D613" s="19">
        <f t="shared" si="259"/>
        <v>2160633.8199999998</v>
      </c>
      <c r="E613" s="19">
        <f t="shared" si="268"/>
        <v>116878.8</v>
      </c>
      <c r="F613" s="19">
        <f>F618+F623+F628+F633+F638+F643+F648+F653+1156.17</f>
        <v>144108.85</v>
      </c>
      <c r="G613" s="19">
        <f t="shared" si="268"/>
        <v>139830.87</v>
      </c>
      <c r="H613" s="19">
        <f t="shared" si="268"/>
        <v>177254.26</v>
      </c>
      <c r="I613" s="19">
        <f t="shared" si="268"/>
        <v>201929.99</v>
      </c>
      <c r="J613" s="19">
        <f t="shared" si="268"/>
        <v>244365.7</v>
      </c>
      <c r="K613" s="19">
        <f t="shared" si="268"/>
        <v>227253.07</v>
      </c>
      <c r="L613" s="19">
        <f t="shared" si="268"/>
        <v>227253.07</v>
      </c>
      <c r="M613" s="19">
        <f t="shared" si="268"/>
        <v>227253.07</v>
      </c>
      <c r="N613" s="19">
        <f t="shared" si="268"/>
        <v>227253.07</v>
      </c>
      <c r="O613" s="19">
        <f t="shared" si="268"/>
        <v>227253.07</v>
      </c>
      <c r="P613" s="28"/>
    </row>
    <row r="614" spans="1:16" s="2" customFormat="1" ht="15" x14ac:dyDescent="0.2">
      <c r="A614" s="47" t="s">
        <v>209</v>
      </c>
      <c r="B614" s="63" t="s">
        <v>89</v>
      </c>
      <c r="C614" s="20" t="s">
        <v>4</v>
      </c>
      <c r="D614" s="19">
        <f t="shared" si="259"/>
        <v>53053940.149999999</v>
      </c>
      <c r="E614" s="19">
        <f>E615+E616+E617+E618</f>
        <v>3288699.4</v>
      </c>
      <c r="F614" s="19">
        <f t="shared" ref="F614:O614" si="269">F615+F616+F617+F618</f>
        <v>3527100.77</v>
      </c>
      <c r="G614" s="19">
        <f t="shared" si="269"/>
        <v>3770463.22</v>
      </c>
      <c r="H614" s="19">
        <f t="shared" si="269"/>
        <v>3895819.06</v>
      </c>
      <c r="I614" s="19">
        <f t="shared" si="269"/>
        <v>4270652.33</v>
      </c>
      <c r="J614" s="19">
        <f t="shared" si="269"/>
        <v>4573546.72</v>
      </c>
      <c r="K614" s="19">
        <f t="shared" si="269"/>
        <v>4920344.71</v>
      </c>
      <c r="L614" s="19">
        <f t="shared" si="269"/>
        <v>5744060.9100000001</v>
      </c>
      <c r="M614" s="19">
        <f t="shared" si="269"/>
        <v>6293801.0099999998</v>
      </c>
      <c r="N614" s="19">
        <f t="shared" si="269"/>
        <v>6353561.0099999998</v>
      </c>
      <c r="O614" s="19">
        <f t="shared" si="269"/>
        <v>6415891.0099999998</v>
      </c>
      <c r="P614" s="28"/>
    </row>
    <row r="615" spans="1:16" s="2" customFormat="1" ht="30.75" customHeight="1" x14ac:dyDescent="0.2">
      <c r="A615" s="48"/>
      <c r="B615" s="64"/>
      <c r="C615" s="20" t="s">
        <v>2</v>
      </c>
      <c r="D615" s="19">
        <f t="shared" si="259"/>
        <v>0</v>
      </c>
      <c r="E615" s="19"/>
      <c r="F615" s="19"/>
      <c r="G615" s="19"/>
      <c r="H615" s="19"/>
      <c r="I615" s="19"/>
      <c r="J615" s="19"/>
      <c r="K615" s="19"/>
      <c r="L615" s="20"/>
      <c r="M615" s="20"/>
      <c r="N615" s="20"/>
      <c r="O615" s="20"/>
      <c r="P615" s="28"/>
    </row>
    <row r="616" spans="1:16" s="2" customFormat="1" ht="49.5" customHeight="1" x14ac:dyDescent="0.2">
      <c r="A616" s="48"/>
      <c r="B616" s="64"/>
      <c r="C616" s="20" t="s">
        <v>3</v>
      </c>
      <c r="D616" s="19">
        <f t="shared" si="259"/>
        <v>44157342.409999996</v>
      </c>
      <c r="E616" s="19">
        <v>2774773.2</v>
      </c>
      <c r="F616" s="19">
        <v>2902940.03</v>
      </c>
      <c r="G616" s="19">
        <v>3077662.97</v>
      </c>
      <c r="H616" s="19">
        <v>3175743.79</v>
      </c>
      <c r="I616" s="19">
        <v>3497788.3</v>
      </c>
      <c r="J616" s="19">
        <v>3718128.52</v>
      </c>
      <c r="K616" s="19">
        <v>4003337.7</v>
      </c>
      <c r="L616" s="20">
        <v>4809900.9000000004</v>
      </c>
      <c r="M616" s="21">
        <v>5345432</v>
      </c>
      <c r="N616" s="21">
        <v>5398872</v>
      </c>
      <c r="O616" s="21">
        <v>5452763</v>
      </c>
      <c r="P616" s="28"/>
    </row>
    <row r="617" spans="1:16" s="2" customFormat="1" ht="43.5" customHeight="1" x14ac:dyDescent="0.2">
      <c r="A617" s="48"/>
      <c r="B617" s="64"/>
      <c r="C617" s="20" t="s">
        <v>19</v>
      </c>
      <c r="D617" s="19">
        <f t="shared" si="259"/>
        <v>6871431.5599999996</v>
      </c>
      <c r="E617" s="19">
        <v>406226.7</v>
      </c>
      <c r="F617" s="19">
        <v>490205.06</v>
      </c>
      <c r="G617" s="19">
        <v>562081.93000000005</v>
      </c>
      <c r="H617" s="19">
        <v>553092.01</v>
      </c>
      <c r="I617" s="19">
        <v>584198.22</v>
      </c>
      <c r="J617" s="19">
        <v>625904.64000000001</v>
      </c>
      <c r="K617" s="19">
        <v>703481</v>
      </c>
      <c r="L617" s="21">
        <v>720634</v>
      </c>
      <c r="M617" s="21">
        <v>734843</v>
      </c>
      <c r="N617" s="21">
        <v>741163</v>
      </c>
      <c r="O617" s="21">
        <v>749602</v>
      </c>
      <c r="P617" s="28"/>
    </row>
    <row r="618" spans="1:16" s="2" customFormat="1" ht="40.5" customHeight="1" x14ac:dyDescent="0.2">
      <c r="A618" s="49"/>
      <c r="B618" s="65"/>
      <c r="C618" s="20" t="s">
        <v>9</v>
      </c>
      <c r="D618" s="19">
        <f t="shared" si="259"/>
        <v>2025166.18</v>
      </c>
      <c r="E618" s="19">
        <v>107699.5</v>
      </c>
      <c r="F618" s="19">
        <f>143822.86955+8608.87-17654.8889-0.67-820.5</f>
        <v>133955.68</v>
      </c>
      <c r="G618" s="19">
        <v>130718.32</v>
      </c>
      <c r="H618" s="19">
        <v>166983.26</v>
      </c>
      <c r="I618" s="19">
        <v>188665.81</v>
      </c>
      <c r="J618" s="19">
        <v>229513.56</v>
      </c>
      <c r="K618" s="19">
        <v>213526.01</v>
      </c>
      <c r="L618" s="19">
        <v>213526.01</v>
      </c>
      <c r="M618" s="19">
        <v>213526.01</v>
      </c>
      <c r="N618" s="19">
        <v>213526.01</v>
      </c>
      <c r="O618" s="19">
        <v>213526.01</v>
      </c>
      <c r="P618" s="28"/>
    </row>
    <row r="619" spans="1:16" s="2" customFormat="1" ht="29.25" customHeight="1" x14ac:dyDescent="0.2">
      <c r="A619" s="47" t="s">
        <v>210</v>
      </c>
      <c r="B619" s="55" t="s">
        <v>23</v>
      </c>
      <c r="C619" s="20" t="s">
        <v>4</v>
      </c>
      <c r="D619" s="19">
        <f t="shared" si="259"/>
        <v>7713193.7400000002</v>
      </c>
      <c r="E619" s="19">
        <f>E620+E621+E622+E623</f>
        <v>488994.9</v>
      </c>
      <c r="F619" s="19">
        <f t="shared" ref="F619:O619" si="270">F620+F621+F622+F623</f>
        <v>516973.07</v>
      </c>
      <c r="G619" s="19">
        <f t="shared" si="270"/>
        <v>535460.96</v>
      </c>
      <c r="H619" s="19">
        <f t="shared" si="270"/>
        <v>613804.19999999995</v>
      </c>
      <c r="I619" s="19">
        <f t="shared" si="270"/>
        <v>686837.18</v>
      </c>
      <c r="J619" s="19">
        <f t="shared" si="270"/>
        <v>719217.13</v>
      </c>
      <c r="K619" s="19">
        <f t="shared" si="270"/>
        <v>765826.06</v>
      </c>
      <c r="L619" s="19">
        <f t="shared" si="270"/>
        <v>806527.06</v>
      </c>
      <c r="M619" s="19">
        <f t="shared" si="270"/>
        <v>851446.06</v>
      </c>
      <c r="N619" s="19">
        <f t="shared" si="270"/>
        <v>859823.06</v>
      </c>
      <c r="O619" s="19">
        <f t="shared" si="270"/>
        <v>868284.06</v>
      </c>
      <c r="P619" s="28"/>
    </row>
    <row r="620" spans="1:16" s="2" customFormat="1" ht="30" customHeight="1" x14ac:dyDescent="0.2">
      <c r="A620" s="48"/>
      <c r="B620" s="56"/>
      <c r="C620" s="20" t="s">
        <v>2</v>
      </c>
      <c r="D620" s="19">
        <f t="shared" si="259"/>
        <v>0</v>
      </c>
      <c r="E620" s="19"/>
      <c r="F620" s="19"/>
      <c r="G620" s="19"/>
      <c r="H620" s="19"/>
      <c r="I620" s="19"/>
      <c r="J620" s="19"/>
      <c r="K620" s="19"/>
      <c r="L620" s="20"/>
      <c r="M620" s="20"/>
      <c r="N620" s="20"/>
      <c r="O620" s="20"/>
      <c r="P620" s="28"/>
    </row>
    <row r="621" spans="1:16" s="2" customFormat="1" ht="36" customHeight="1" x14ac:dyDescent="0.2">
      <c r="A621" s="48"/>
      <c r="B621" s="56"/>
      <c r="C621" s="20" t="s">
        <v>3</v>
      </c>
      <c r="D621" s="19">
        <f t="shared" si="259"/>
        <v>0</v>
      </c>
      <c r="E621" s="19"/>
      <c r="F621" s="19"/>
      <c r="G621" s="19"/>
      <c r="H621" s="19"/>
      <c r="I621" s="19"/>
      <c r="J621" s="19"/>
      <c r="K621" s="19"/>
      <c r="L621" s="20"/>
      <c r="M621" s="20"/>
      <c r="N621" s="20"/>
      <c r="O621" s="20"/>
      <c r="P621" s="28"/>
    </row>
    <row r="622" spans="1:16" s="2" customFormat="1" ht="37.5" customHeight="1" x14ac:dyDescent="0.2">
      <c r="A622" s="48"/>
      <c r="B622" s="56"/>
      <c r="C622" s="20" t="s">
        <v>19</v>
      </c>
      <c r="D622" s="19">
        <f t="shared" si="259"/>
        <v>7579167.9400000004</v>
      </c>
      <c r="E622" s="19">
        <v>480100.6</v>
      </c>
      <c r="F622" s="19">
        <v>507976.74</v>
      </c>
      <c r="G622" s="19">
        <v>526348.41</v>
      </c>
      <c r="H622" s="19">
        <v>603533.19999999995</v>
      </c>
      <c r="I622" s="19">
        <v>673573</v>
      </c>
      <c r="J622" s="19">
        <v>704364.99</v>
      </c>
      <c r="K622" s="19">
        <v>752099</v>
      </c>
      <c r="L622" s="21">
        <v>792800</v>
      </c>
      <c r="M622" s="21">
        <v>837719</v>
      </c>
      <c r="N622" s="21">
        <v>846096</v>
      </c>
      <c r="O622" s="21">
        <v>854557</v>
      </c>
      <c r="P622" s="28"/>
    </row>
    <row r="623" spans="1:16" s="2" customFormat="1" ht="59.25" customHeight="1" x14ac:dyDescent="0.2">
      <c r="A623" s="49"/>
      <c r="B623" s="57"/>
      <c r="C623" s="20" t="s">
        <v>9</v>
      </c>
      <c r="D623" s="19">
        <f t="shared" si="259"/>
        <v>134025.79999999999</v>
      </c>
      <c r="E623" s="19">
        <v>8894.2999999999993</v>
      </c>
      <c r="F623" s="19">
        <f>12575.33408+553-3797-335</f>
        <v>8996.33</v>
      </c>
      <c r="G623" s="19">
        <v>9112.5499999999993</v>
      </c>
      <c r="H623" s="19">
        <v>10271</v>
      </c>
      <c r="I623" s="19">
        <v>13264.18</v>
      </c>
      <c r="J623" s="19">
        <v>14852.14</v>
      </c>
      <c r="K623" s="19">
        <v>13727.06</v>
      </c>
      <c r="L623" s="19">
        <v>13727.06</v>
      </c>
      <c r="M623" s="19">
        <v>13727.06</v>
      </c>
      <c r="N623" s="19">
        <v>13727.06</v>
      </c>
      <c r="O623" s="19">
        <v>13727.06</v>
      </c>
      <c r="P623" s="28"/>
    </row>
    <row r="624" spans="1:16" s="2" customFormat="1" ht="32.25" customHeight="1" x14ac:dyDescent="0.2">
      <c r="A624" s="47" t="s">
        <v>211</v>
      </c>
      <c r="B624" s="55" t="s">
        <v>88</v>
      </c>
      <c r="C624" s="20" t="s">
        <v>4</v>
      </c>
      <c r="D624" s="19">
        <f t="shared" si="259"/>
        <v>18318.669999999998</v>
      </c>
      <c r="E624" s="19">
        <f>E625+E626+E627+E628</f>
        <v>16281</v>
      </c>
      <c r="F624" s="19">
        <f t="shared" ref="F624:O624" si="271">F625+F626+F627+F628</f>
        <v>2037.67</v>
      </c>
      <c r="G624" s="19">
        <f t="shared" si="271"/>
        <v>0</v>
      </c>
      <c r="H624" s="19">
        <f t="shared" si="271"/>
        <v>0</v>
      </c>
      <c r="I624" s="19">
        <f t="shared" si="271"/>
        <v>0</v>
      </c>
      <c r="J624" s="19">
        <f t="shared" si="271"/>
        <v>0</v>
      </c>
      <c r="K624" s="19">
        <f t="shared" si="271"/>
        <v>0</v>
      </c>
      <c r="L624" s="19">
        <f t="shared" si="271"/>
        <v>0</v>
      </c>
      <c r="M624" s="19">
        <f t="shared" si="271"/>
        <v>0</v>
      </c>
      <c r="N624" s="19">
        <f t="shared" si="271"/>
        <v>0</v>
      </c>
      <c r="O624" s="19">
        <f t="shared" si="271"/>
        <v>0</v>
      </c>
      <c r="P624" s="28"/>
    </row>
    <row r="625" spans="1:16" s="2" customFormat="1" ht="24" customHeight="1" x14ac:dyDescent="0.2">
      <c r="A625" s="48"/>
      <c r="B625" s="56"/>
      <c r="C625" s="20" t="s">
        <v>2</v>
      </c>
      <c r="D625" s="19">
        <f t="shared" si="259"/>
        <v>0</v>
      </c>
      <c r="E625" s="19"/>
      <c r="F625" s="19"/>
      <c r="G625" s="19"/>
      <c r="H625" s="19"/>
      <c r="I625" s="19"/>
      <c r="J625" s="19"/>
      <c r="K625" s="19"/>
      <c r="L625" s="20"/>
      <c r="M625" s="20"/>
      <c r="N625" s="20"/>
      <c r="O625" s="20"/>
      <c r="P625" s="28"/>
    </row>
    <row r="626" spans="1:16" s="2" customFormat="1" ht="31.5" customHeight="1" x14ac:dyDescent="0.2">
      <c r="A626" s="48"/>
      <c r="B626" s="56"/>
      <c r="C626" s="20" t="s">
        <v>3</v>
      </c>
      <c r="D626" s="19">
        <f t="shared" si="259"/>
        <v>0</v>
      </c>
      <c r="E626" s="19"/>
      <c r="F626" s="19"/>
      <c r="G626" s="19"/>
      <c r="H626" s="19"/>
      <c r="I626" s="19"/>
      <c r="J626" s="19"/>
      <c r="K626" s="19"/>
      <c r="L626" s="20"/>
      <c r="M626" s="20"/>
      <c r="N626" s="20"/>
      <c r="O626" s="20"/>
      <c r="P626" s="28"/>
    </row>
    <row r="627" spans="1:16" s="2" customFormat="1" ht="42.75" customHeight="1" x14ac:dyDescent="0.2">
      <c r="A627" s="48"/>
      <c r="B627" s="56"/>
      <c r="C627" s="20" t="s">
        <v>19</v>
      </c>
      <c r="D627" s="19">
        <f t="shared" si="259"/>
        <v>18033</v>
      </c>
      <c r="E627" s="19">
        <v>15996</v>
      </c>
      <c r="F627" s="19">
        <v>2037</v>
      </c>
      <c r="G627" s="19"/>
      <c r="H627" s="19"/>
      <c r="I627" s="19"/>
      <c r="J627" s="19"/>
      <c r="K627" s="19"/>
      <c r="L627" s="20"/>
      <c r="M627" s="20"/>
      <c r="N627" s="20"/>
      <c r="O627" s="20"/>
      <c r="P627" s="28"/>
    </row>
    <row r="628" spans="1:16" s="2" customFormat="1" ht="48.75" customHeight="1" x14ac:dyDescent="0.2">
      <c r="A628" s="49"/>
      <c r="B628" s="57"/>
      <c r="C628" s="20" t="s">
        <v>9</v>
      </c>
      <c r="D628" s="19">
        <f t="shared" si="259"/>
        <v>285.67</v>
      </c>
      <c r="E628" s="19">
        <v>285</v>
      </c>
      <c r="F628" s="19">
        <v>0.67</v>
      </c>
      <c r="G628" s="19"/>
      <c r="H628" s="19"/>
      <c r="I628" s="19"/>
      <c r="J628" s="19"/>
      <c r="K628" s="19"/>
      <c r="L628" s="20"/>
      <c r="M628" s="20"/>
      <c r="N628" s="20"/>
      <c r="O628" s="20"/>
      <c r="P628" s="28"/>
    </row>
    <row r="629" spans="1:16" s="2" customFormat="1" ht="21.75" customHeight="1" x14ac:dyDescent="0.2">
      <c r="A629" s="47" t="s">
        <v>212</v>
      </c>
      <c r="B629" s="55" t="s">
        <v>84</v>
      </c>
      <c r="C629" s="20" t="s">
        <v>4</v>
      </c>
      <c r="D629" s="19">
        <f t="shared" si="259"/>
        <v>1669308.82</v>
      </c>
      <c r="E629" s="19">
        <f t="shared" ref="E629:O629" si="272">E630+E631+E632+E633</f>
        <v>132279.4</v>
      </c>
      <c r="F629" s="19">
        <f t="shared" si="272"/>
        <v>133465.51</v>
      </c>
      <c r="G629" s="19">
        <f t="shared" si="272"/>
        <v>135230.6</v>
      </c>
      <c r="H629" s="19">
        <f t="shared" si="272"/>
        <v>143301.29999999999</v>
      </c>
      <c r="I629" s="19">
        <f t="shared" si="272"/>
        <v>148272.9</v>
      </c>
      <c r="J629" s="19">
        <f t="shared" si="272"/>
        <v>150616.71</v>
      </c>
      <c r="K629" s="19">
        <f t="shared" si="272"/>
        <v>156834.79999999999</v>
      </c>
      <c r="L629" s="19">
        <f t="shared" si="272"/>
        <v>161483.79999999999</v>
      </c>
      <c r="M629" s="19">
        <f t="shared" si="272"/>
        <v>167429.79999999999</v>
      </c>
      <c r="N629" s="19">
        <f t="shared" si="272"/>
        <v>169697</v>
      </c>
      <c r="O629" s="19">
        <f t="shared" si="272"/>
        <v>170697</v>
      </c>
      <c r="P629" s="28"/>
    </row>
    <row r="630" spans="1:16" s="2" customFormat="1" ht="27" customHeight="1" x14ac:dyDescent="0.2">
      <c r="A630" s="48"/>
      <c r="B630" s="56"/>
      <c r="C630" s="20" t="s">
        <v>2</v>
      </c>
      <c r="D630" s="19">
        <f t="shared" si="259"/>
        <v>0</v>
      </c>
      <c r="E630" s="19"/>
      <c r="F630" s="19"/>
      <c r="G630" s="19"/>
      <c r="H630" s="19"/>
      <c r="I630" s="19"/>
      <c r="J630" s="19"/>
      <c r="K630" s="19"/>
      <c r="L630" s="20"/>
      <c r="M630" s="20"/>
      <c r="N630" s="20"/>
      <c r="O630" s="20"/>
      <c r="P630" s="28"/>
    </row>
    <row r="631" spans="1:16" s="2" customFormat="1" ht="22.5" customHeight="1" x14ac:dyDescent="0.2">
      <c r="A631" s="48"/>
      <c r="B631" s="56"/>
      <c r="C631" s="20" t="s">
        <v>3</v>
      </c>
      <c r="D631" s="19">
        <f t="shared" si="259"/>
        <v>0</v>
      </c>
      <c r="E631" s="19"/>
      <c r="F631" s="19"/>
      <c r="G631" s="19"/>
      <c r="H631" s="19"/>
      <c r="I631" s="19"/>
      <c r="J631" s="19"/>
      <c r="K631" s="19"/>
      <c r="L631" s="20"/>
      <c r="M631" s="20"/>
      <c r="N631" s="20"/>
      <c r="O631" s="20"/>
      <c r="P631" s="28"/>
    </row>
    <row r="632" spans="1:16" s="2" customFormat="1" ht="30" customHeight="1" x14ac:dyDescent="0.2">
      <c r="A632" s="48"/>
      <c r="B632" s="56"/>
      <c r="C632" s="20" t="s">
        <v>19</v>
      </c>
      <c r="D632" s="19">
        <f t="shared" si="259"/>
        <v>1669308.82</v>
      </c>
      <c r="E632" s="19">
        <v>132279.4</v>
      </c>
      <c r="F632" s="19">
        <v>133465.51</v>
      </c>
      <c r="G632" s="19">
        <v>135230.6</v>
      </c>
      <c r="H632" s="19">
        <v>143301.29999999999</v>
      </c>
      <c r="I632" s="19">
        <v>148272.9</v>
      </c>
      <c r="J632" s="19">
        <v>150616.71</v>
      </c>
      <c r="K632" s="19">
        <v>156834.79999999999</v>
      </c>
      <c r="L632" s="20">
        <v>161483.79999999999</v>
      </c>
      <c r="M632" s="21">
        <v>167429.79999999999</v>
      </c>
      <c r="N632" s="21">
        <v>169697</v>
      </c>
      <c r="O632" s="21">
        <v>170697</v>
      </c>
      <c r="P632" s="28"/>
    </row>
    <row r="633" spans="1:16" s="2" customFormat="1" ht="25.5" customHeight="1" x14ac:dyDescent="0.2">
      <c r="A633" s="49"/>
      <c r="B633" s="57"/>
      <c r="C633" s="20" t="s">
        <v>9</v>
      </c>
      <c r="D633" s="19">
        <f t="shared" si="259"/>
        <v>0</v>
      </c>
      <c r="E633" s="19"/>
      <c r="F633" s="19"/>
      <c r="G633" s="19"/>
      <c r="H633" s="19"/>
      <c r="I633" s="19"/>
      <c r="J633" s="19"/>
      <c r="K633" s="19"/>
      <c r="L633" s="20"/>
      <c r="M633" s="20"/>
      <c r="N633" s="20"/>
      <c r="O633" s="20"/>
      <c r="P633" s="28"/>
    </row>
    <row r="634" spans="1:16" s="2" customFormat="1" ht="27" customHeight="1" x14ac:dyDescent="0.2">
      <c r="A634" s="47" t="s">
        <v>213</v>
      </c>
      <c r="B634" s="55" t="s">
        <v>244</v>
      </c>
      <c r="C634" s="20" t="s">
        <v>4</v>
      </c>
      <c r="D634" s="19">
        <f t="shared" si="259"/>
        <v>184094.58</v>
      </c>
      <c r="E634" s="19">
        <f t="shared" ref="E634:O634" si="273">E635+E636+E637+E638</f>
        <v>22949.599999999999</v>
      </c>
      <c r="F634" s="19">
        <f t="shared" si="273"/>
        <v>21892.49</v>
      </c>
      <c r="G634" s="19">
        <f t="shared" si="273"/>
        <v>17560.599999999999</v>
      </c>
      <c r="H634" s="19">
        <f t="shared" si="273"/>
        <v>14236.3</v>
      </c>
      <c r="I634" s="19">
        <f t="shared" si="273"/>
        <v>14387.1</v>
      </c>
      <c r="J634" s="19">
        <f t="shared" si="273"/>
        <v>15814.49</v>
      </c>
      <c r="K634" s="19">
        <f t="shared" si="273"/>
        <v>14746.2</v>
      </c>
      <c r="L634" s="19">
        <f t="shared" si="273"/>
        <v>15194.2</v>
      </c>
      <c r="M634" s="19">
        <f t="shared" si="273"/>
        <v>15771.2</v>
      </c>
      <c r="N634" s="19">
        <f t="shared" si="273"/>
        <v>15771.2</v>
      </c>
      <c r="O634" s="19">
        <f t="shared" si="273"/>
        <v>15771.2</v>
      </c>
      <c r="P634" s="28"/>
    </row>
    <row r="635" spans="1:16" s="2" customFormat="1" ht="26.25" customHeight="1" x14ac:dyDescent="0.2">
      <c r="A635" s="48"/>
      <c r="B635" s="56"/>
      <c r="C635" s="20" t="s">
        <v>2</v>
      </c>
      <c r="D635" s="19">
        <f t="shared" si="259"/>
        <v>0</v>
      </c>
      <c r="E635" s="19"/>
      <c r="F635" s="19"/>
      <c r="G635" s="19"/>
      <c r="H635" s="19"/>
      <c r="I635" s="19"/>
      <c r="J635" s="19"/>
      <c r="K635" s="19"/>
      <c r="L635" s="20"/>
      <c r="M635" s="20"/>
      <c r="N635" s="20"/>
      <c r="O635" s="20"/>
      <c r="P635" s="28"/>
    </row>
    <row r="636" spans="1:16" s="2" customFormat="1" ht="36" customHeight="1" x14ac:dyDescent="0.2">
      <c r="A636" s="48"/>
      <c r="B636" s="56"/>
      <c r="C636" s="20" t="s">
        <v>3</v>
      </c>
      <c r="D636" s="19">
        <f t="shared" si="259"/>
        <v>0</v>
      </c>
      <c r="E636" s="19"/>
      <c r="F636" s="19"/>
      <c r="G636" s="19"/>
      <c r="H636" s="19"/>
      <c r="I636" s="19"/>
      <c r="J636" s="19"/>
      <c r="K636" s="19"/>
      <c r="L636" s="20"/>
      <c r="M636" s="20"/>
      <c r="N636" s="20"/>
      <c r="O636" s="20"/>
      <c r="P636" s="28"/>
    </row>
    <row r="637" spans="1:16" s="2" customFormat="1" ht="43.5" customHeight="1" x14ac:dyDescent="0.2">
      <c r="A637" s="48"/>
      <c r="B637" s="56"/>
      <c r="C637" s="20" t="s">
        <v>19</v>
      </c>
      <c r="D637" s="19">
        <f t="shared" si="259"/>
        <v>184094.58</v>
      </c>
      <c r="E637" s="19">
        <v>22949.599999999999</v>
      </c>
      <c r="F637" s="19">
        <v>21892.49</v>
      </c>
      <c r="G637" s="19">
        <v>17560.599999999999</v>
      </c>
      <c r="H637" s="19">
        <v>14236.3</v>
      </c>
      <c r="I637" s="19">
        <v>14387.1</v>
      </c>
      <c r="J637" s="19">
        <v>15814.49</v>
      </c>
      <c r="K637" s="19">
        <v>14746.2</v>
      </c>
      <c r="L637" s="20">
        <v>15194.2</v>
      </c>
      <c r="M637" s="21">
        <v>15771.2</v>
      </c>
      <c r="N637" s="21">
        <v>15771.2</v>
      </c>
      <c r="O637" s="21">
        <v>15771.2</v>
      </c>
      <c r="P637" s="28"/>
    </row>
    <row r="638" spans="1:16" s="2" customFormat="1" ht="28.5" customHeight="1" x14ac:dyDescent="0.2">
      <c r="A638" s="49"/>
      <c r="B638" s="57"/>
      <c r="C638" s="20" t="s">
        <v>9</v>
      </c>
      <c r="D638" s="19">
        <f t="shared" si="259"/>
        <v>0</v>
      </c>
      <c r="E638" s="19"/>
      <c r="F638" s="19"/>
      <c r="G638" s="19"/>
      <c r="H638" s="19"/>
      <c r="I638" s="19"/>
      <c r="J638" s="19"/>
      <c r="K638" s="19"/>
      <c r="L638" s="20"/>
      <c r="M638" s="20"/>
      <c r="N638" s="20"/>
      <c r="O638" s="20"/>
      <c r="P638" s="28"/>
    </row>
    <row r="639" spans="1:16" s="2" customFormat="1" ht="18.75" customHeight="1" x14ac:dyDescent="0.2">
      <c r="A639" s="47" t="s">
        <v>214</v>
      </c>
      <c r="B639" s="55" t="s">
        <v>38</v>
      </c>
      <c r="C639" s="20" t="s">
        <v>4</v>
      </c>
      <c r="D639" s="19">
        <f t="shared" si="259"/>
        <v>97148.61</v>
      </c>
      <c r="E639" s="19">
        <f>E640+E641+E642+E643</f>
        <v>48731.7</v>
      </c>
      <c r="F639" s="19">
        <f t="shared" ref="F639:O639" si="274">F640+F641+F642+F643</f>
        <v>48416.91</v>
      </c>
      <c r="G639" s="19">
        <f t="shared" si="274"/>
        <v>0</v>
      </c>
      <c r="H639" s="19">
        <f t="shared" si="274"/>
        <v>0</v>
      </c>
      <c r="I639" s="19">
        <f t="shared" si="274"/>
        <v>0</v>
      </c>
      <c r="J639" s="19">
        <f t="shared" si="274"/>
        <v>0</v>
      </c>
      <c r="K639" s="19">
        <f t="shared" si="274"/>
        <v>0</v>
      </c>
      <c r="L639" s="19">
        <f t="shared" si="274"/>
        <v>0</v>
      </c>
      <c r="M639" s="19">
        <f t="shared" si="274"/>
        <v>0</v>
      </c>
      <c r="N639" s="19">
        <f t="shared" si="274"/>
        <v>0</v>
      </c>
      <c r="O639" s="19">
        <f t="shared" si="274"/>
        <v>0</v>
      </c>
      <c r="P639" s="28"/>
    </row>
    <row r="640" spans="1:16" s="2" customFormat="1" ht="23.25" customHeight="1" x14ac:dyDescent="0.2">
      <c r="A640" s="48"/>
      <c r="B640" s="56"/>
      <c r="C640" s="20" t="s">
        <v>2</v>
      </c>
      <c r="D640" s="19">
        <f t="shared" si="259"/>
        <v>0</v>
      </c>
      <c r="E640" s="19"/>
      <c r="F640" s="19"/>
      <c r="G640" s="19"/>
      <c r="H640" s="19"/>
      <c r="I640" s="19"/>
      <c r="J640" s="19"/>
      <c r="K640" s="19"/>
      <c r="L640" s="20"/>
      <c r="M640" s="20"/>
      <c r="N640" s="20"/>
      <c r="O640" s="20"/>
      <c r="P640" s="28"/>
    </row>
    <row r="641" spans="1:16" s="2" customFormat="1" ht="24" customHeight="1" x14ac:dyDescent="0.2">
      <c r="A641" s="48"/>
      <c r="B641" s="56"/>
      <c r="C641" s="20" t="s">
        <v>3</v>
      </c>
      <c r="D641" s="19">
        <f t="shared" si="259"/>
        <v>97148.61</v>
      </c>
      <c r="E641" s="19">
        <v>48731.7</v>
      </c>
      <c r="F641" s="19">
        <v>48416.91</v>
      </c>
      <c r="G641" s="19"/>
      <c r="H641" s="19"/>
      <c r="I641" s="19"/>
      <c r="J641" s="19"/>
      <c r="K641" s="19"/>
      <c r="L641" s="20"/>
      <c r="M641" s="20"/>
      <c r="N641" s="20"/>
      <c r="O641" s="20"/>
      <c r="P641" s="28"/>
    </row>
    <row r="642" spans="1:16" s="2" customFormat="1" ht="34.5" customHeight="1" x14ac:dyDescent="0.2">
      <c r="A642" s="48"/>
      <c r="B642" s="56"/>
      <c r="C642" s="20" t="s">
        <v>19</v>
      </c>
      <c r="D642" s="19">
        <f t="shared" si="259"/>
        <v>0</v>
      </c>
      <c r="E642" s="19"/>
      <c r="F642" s="19"/>
      <c r="G642" s="19"/>
      <c r="H642" s="19"/>
      <c r="I642" s="19"/>
      <c r="J642" s="19"/>
      <c r="K642" s="19"/>
      <c r="L642" s="20"/>
      <c r="M642" s="20"/>
      <c r="N642" s="20"/>
      <c r="O642" s="20"/>
      <c r="P642" s="28"/>
    </row>
    <row r="643" spans="1:16" s="2" customFormat="1" ht="27" customHeight="1" x14ac:dyDescent="0.2">
      <c r="A643" s="49"/>
      <c r="B643" s="57"/>
      <c r="C643" s="20" t="s">
        <v>9</v>
      </c>
      <c r="D643" s="19">
        <f t="shared" si="259"/>
        <v>0</v>
      </c>
      <c r="E643" s="19"/>
      <c r="F643" s="19"/>
      <c r="G643" s="19"/>
      <c r="H643" s="19"/>
      <c r="I643" s="19"/>
      <c r="J643" s="19"/>
      <c r="K643" s="19"/>
      <c r="L643" s="20"/>
      <c r="M643" s="20"/>
      <c r="N643" s="20"/>
      <c r="O643" s="20"/>
      <c r="P643" s="28"/>
    </row>
    <row r="644" spans="1:16" s="2" customFormat="1" ht="22.5" customHeight="1" x14ac:dyDescent="0.2">
      <c r="A644" s="47" t="s">
        <v>215</v>
      </c>
      <c r="B644" s="55" t="s">
        <v>74</v>
      </c>
      <c r="C644" s="20" t="s">
        <v>4</v>
      </c>
      <c r="D644" s="19">
        <f t="shared" si="259"/>
        <v>23996</v>
      </c>
      <c r="E644" s="19">
        <f>E645+E646+E647+E648</f>
        <v>1988</v>
      </c>
      <c r="F644" s="19">
        <f t="shared" ref="F644:O644" si="275">F645+F646+F647+F648</f>
        <v>2076</v>
      </c>
      <c r="G644" s="19">
        <f t="shared" si="275"/>
        <v>2031</v>
      </c>
      <c r="H644" s="19">
        <f t="shared" si="275"/>
        <v>2098</v>
      </c>
      <c r="I644" s="19">
        <f t="shared" si="275"/>
        <v>2225</v>
      </c>
      <c r="J644" s="19">
        <f t="shared" si="275"/>
        <v>2263</v>
      </c>
      <c r="K644" s="19">
        <f t="shared" si="275"/>
        <v>2263</v>
      </c>
      <c r="L644" s="19">
        <f t="shared" si="275"/>
        <v>2263</v>
      </c>
      <c r="M644" s="19">
        <f t="shared" si="275"/>
        <v>2263</v>
      </c>
      <c r="N644" s="19">
        <f t="shared" si="275"/>
        <v>2263</v>
      </c>
      <c r="O644" s="19">
        <f t="shared" si="275"/>
        <v>2263</v>
      </c>
      <c r="P644" s="28"/>
    </row>
    <row r="645" spans="1:16" s="2" customFormat="1" ht="26.25" customHeight="1" x14ac:dyDescent="0.2">
      <c r="A645" s="48"/>
      <c r="B645" s="56"/>
      <c r="C645" s="20" t="s">
        <v>2</v>
      </c>
      <c r="D645" s="19">
        <f t="shared" si="259"/>
        <v>0</v>
      </c>
      <c r="E645" s="19"/>
      <c r="F645" s="19"/>
      <c r="G645" s="19"/>
      <c r="H645" s="19"/>
      <c r="I645" s="19"/>
      <c r="J645" s="19"/>
      <c r="K645" s="19"/>
      <c r="L645" s="20"/>
      <c r="M645" s="20"/>
      <c r="N645" s="20"/>
      <c r="O645" s="20"/>
      <c r="P645" s="28"/>
    </row>
    <row r="646" spans="1:16" s="2" customFormat="1" ht="33.75" customHeight="1" x14ac:dyDescent="0.2">
      <c r="A646" s="48"/>
      <c r="B646" s="56"/>
      <c r="C646" s="20" t="s">
        <v>3</v>
      </c>
      <c r="D646" s="19">
        <f t="shared" si="259"/>
        <v>0</v>
      </c>
      <c r="E646" s="19"/>
      <c r="F646" s="19"/>
      <c r="G646" s="19"/>
      <c r="H646" s="19"/>
      <c r="I646" s="19"/>
      <c r="J646" s="19"/>
      <c r="K646" s="19"/>
      <c r="L646" s="20"/>
      <c r="M646" s="20"/>
      <c r="N646" s="20"/>
      <c r="O646" s="20"/>
      <c r="P646" s="28"/>
    </row>
    <row r="647" spans="1:16" s="2" customFormat="1" ht="42" customHeight="1" x14ac:dyDescent="0.2">
      <c r="A647" s="48"/>
      <c r="B647" s="56"/>
      <c r="C647" s="20" t="s">
        <v>19</v>
      </c>
      <c r="D647" s="19">
        <f t="shared" si="259"/>
        <v>23996</v>
      </c>
      <c r="E647" s="19">
        <v>1988</v>
      </c>
      <c r="F647" s="19">
        <v>2076</v>
      </c>
      <c r="G647" s="19">
        <v>2031</v>
      </c>
      <c r="H647" s="19">
        <v>2098</v>
      </c>
      <c r="I647" s="19">
        <v>2225</v>
      </c>
      <c r="J647" s="19">
        <v>2263</v>
      </c>
      <c r="K647" s="19">
        <v>2263</v>
      </c>
      <c r="L647" s="21">
        <v>2263</v>
      </c>
      <c r="M647" s="21">
        <v>2263</v>
      </c>
      <c r="N647" s="21">
        <v>2263</v>
      </c>
      <c r="O647" s="21">
        <v>2263</v>
      </c>
      <c r="P647" s="28"/>
    </row>
    <row r="648" spans="1:16" s="2" customFormat="1" ht="37.5" customHeight="1" x14ac:dyDescent="0.2">
      <c r="A648" s="49"/>
      <c r="B648" s="57"/>
      <c r="C648" s="20" t="s">
        <v>9</v>
      </c>
      <c r="D648" s="19">
        <f t="shared" si="259"/>
        <v>0</v>
      </c>
      <c r="E648" s="19"/>
      <c r="F648" s="19"/>
      <c r="G648" s="19"/>
      <c r="H648" s="19"/>
      <c r="I648" s="19"/>
      <c r="J648" s="19"/>
      <c r="K648" s="19"/>
      <c r="L648" s="20"/>
      <c r="M648" s="20"/>
      <c r="N648" s="20"/>
      <c r="O648" s="20"/>
      <c r="P648" s="28"/>
    </row>
    <row r="649" spans="1:16" s="2" customFormat="1" ht="22.5" customHeight="1" x14ac:dyDescent="0.2">
      <c r="A649" s="47" t="s">
        <v>216</v>
      </c>
      <c r="B649" s="55" t="s">
        <v>35</v>
      </c>
      <c r="C649" s="20" t="s">
        <v>4</v>
      </c>
      <c r="D649" s="19">
        <f t="shared" si="259"/>
        <v>21893</v>
      </c>
      <c r="E649" s="19">
        <f>E650+E651+E652+E653</f>
        <v>1926</v>
      </c>
      <c r="F649" s="19">
        <f t="shared" ref="F649:O649" si="276">F650+F651+F652+F653</f>
        <v>1688</v>
      </c>
      <c r="G649" s="19">
        <f t="shared" si="276"/>
        <v>2463</v>
      </c>
      <c r="H649" s="19">
        <f t="shared" si="276"/>
        <v>1938</v>
      </c>
      <c r="I649" s="19">
        <f t="shared" si="276"/>
        <v>2201</v>
      </c>
      <c r="J649" s="19">
        <f t="shared" si="276"/>
        <v>2222</v>
      </c>
      <c r="K649" s="19">
        <f t="shared" si="276"/>
        <v>1891</v>
      </c>
      <c r="L649" s="19">
        <f t="shared" si="276"/>
        <v>1891</v>
      </c>
      <c r="M649" s="19">
        <f t="shared" si="276"/>
        <v>1891</v>
      </c>
      <c r="N649" s="19">
        <f t="shared" si="276"/>
        <v>1891</v>
      </c>
      <c r="O649" s="19">
        <f t="shared" si="276"/>
        <v>1891</v>
      </c>
      <c r="P649" s="28"/>
    </row>
    <row r="650" spans="1:16" s="2" customFormat="1" ht="30.75" customHeight="1" x14ac:dyDescent="0.2">
      <c r="A650" s="48"/>
      <c r="B650" s="56"/>
      <c r="C650" s="20" t="s">
        <v>2</v>
      </c>
      <c r="D650" s="19">
        <f t="shared" si="259"/>
        <v>0</v>
      </c>
      <c r="E650" s="19"/>
      <c r="F650" s="19"/>
      <c r="G650" s="19"/>
      <c r="H650" s="19"/>
      <c r="I650" s="19"/>
      <c r="J650" s="19"/>
      <c r="K650" s="19"/>
      <c r="L650" s="20"/>
      <c r="M650" s="20"/>
      <c r="N650" s="20"/>
      <c r="O650" s="20"/>
      <c r="P650" s="28"/>
    </row>
    <row r="651" spans="1:16" s="2" customFormat="1" ht="24" customHeight="1" x14ac:dyDescent="0.2">
      <c r="A651" s="48"/>
      <c r="B651" s="56"/>
      <c r="C651" s="20" t="s">
        <v>3</v>
      </c>
      <c r="D651" s="19">
        <f t="shared" si="259"/>
        <v>0</v>
      </c>
      <c r="E651" s="19"/>
      <c r="F651" s="19"/>
      <c r="G651" s="19"/>
      <c r="H651" s="19"/>
      <c r="I651" s="19"/>
      <c r="J651" s="19"/>
      <c r="K651" s="19"/>
      <c r="L651" s="20"/>
      <c r="M651" s="20"/>
      <c r="N651" s="20"/>
      <c r="O651" s="20"/>
      <c r="P651" s="28"/>
    </row>
    <row r="652" spans="1:16" s="2" customFormat="1" ht="47.25" customHeight="1" x14ac:dyDescent="0.2">
      <c r="A652" s="48"/>
      <c r="B652" s="56"/>
      <c r="C652" s="20" t="s">
        <v>19</v>
      </c>
      <c r="D652" s="19">
        <f t="shared" si="259"/>
        <v>21893</v>
      </c>
      <c r="E652" s="19">
        <v>1926</v>
      </c>
      <c r="F652" s="19">
        <v>1688</v>
      </c>
      <c r="G652" s="19">
        <v>2463</v>
      </c>
      <c r="H652" s="19">
        <v>1938</v>
      </c>
      <c r="I652" s="19">
        <v>2201</v>
      </c>
      <c r="J652" s="19">
        <v>2222</v>
      </c>
      <c r="K652" s="19">
        <v>1891</v>
      </c>
      <c r="L652" s="21">
        <v>1891</v>
      </c>
      <c r="M652" s="21">
        <v>1891</v>
      </c>
      <c r="N652" s="21">
        <v>1891</v>
      </c>
      <c r="O652" s="21">
        <v>1891</v>
      </c>
      <c r="P652" s="28"/>
    </row>
    <row r="653" spans="1:16" s="2" customFormat="1" ht="29.25" customHeight="1" x14ac:dyDescent="0.2">
      <c r="A653" s="49"/>
      <c r="B653" s="57"/>
      <c r="C653" s="20" t="s">
        <v>9</v>
      </c>
      <c r="D653" s="19">
        <f t="shared" si="259"/>
        <v>0</v>
      </c>
      <c r="E653" s="19"/>
      <c r="F653" s="19"/>
      <c r="G653" s="19"/>
      <c r="H653" s="19"/>
      <c r="I653" s="19"/>
      <c r="J653" s="19"/>
      <c r="K653" s="19"/>
      <c r="L653" s="20"/>
      <c r="M653" s="20"/>
      <c r="N653" s="20"/>
      <c r="O653" s="20"/>
      <c r="P653" s="28"/>
    </row>
    <row r="654" spans="1:16" s="3" customFormat="1" ht="22.5" customHeight="1" x14ac:dyDescent="0.2">
      <c r="A654" s="47" t="s">
        <v>142</v>
      </c>
      <c r="B654" s="55" t="s">
        <v>45</v>
      </c>
      <c r="C654" s="20" t="s">
        <v>4</v>
      </c>
      <c r="D654" s="19">
        <f t="shared" si="259"/>
        <v>91845.7</v>
      </c>
      <c r="E654" s="19">
        <f>E655+E656+E657+E658</f>
        <v>4962</v>
      </c>
      <c r="F654" s="19">
        <f t="shared" ref="F654:O654" si="277">F655+F656+F657+F658</f>
        <v>2113</v>
      </c>
      <c r="G654" s="19">
        <f t="shared" si="277"/>
        <v>5652</v>
      </c>
      <c r="H654" s="19">
        <f t="shared" si="277"/>
        <v>9321</v>
      </c>
      <c r="I654" s="19">
        <f t="shared" si="277"/>
        <v>16629.7</v>
      </c>
      <c r="J654" s="19">
        <f t="shared" si="277"/>
        <v>15968</v>
      </c>
      <c r="K654" s="19">
        <f t="shared" si="277"/>
        <v>12400</v>
      </c>
      <c r="L654" s="19">
        <f t="shared" si="277"/>
        <v>12400</v>
      </c>
      <c r="M654" s="19">
        <f t="shared" si="277"/>
        <v>12400</v>
      </c>
      <c r="N654" s="19">
        <f t="shared" si="277"/>
        <v>0</v>
      </c>
      <c r="O654" s="19">
        <f t="shared" si="277"/>
        <v>0</v>
      </c>
      <c r="P654" s="29"/>
    </row>
    <row r="655" spans="1:16" s="3" customFormat="1" ht="21.75" customHeight="1" x14ac:dyDescent="0.2">
      <c r="A655" s="48"/>
      <c r="B655" s="56"/>
      <c r="C655" s="20" t="s">
        <v>2</v>
      </c>
      <c r="D655" s="19">
        <f t="shared" ref="D655:D688" si="278">SUM(E655:O655)</f>
        <v>0</v>
      </c>
      <c r="E655" s="19"/>
      <c r="F655" s="19"/>
      <c r="G655" s="19"/>
      <c r="H655" s="19"/>
      <c r="I655" s="19"/>
      <c r="J655" s="19"/>
      <c r="K655" s="19"/>
      <c r="L655" s="20"/>
      <c r="M655" s="20"/>
      <c r="N655" s="20"/>
      <c r="O655" s="20"/>
      <c r="P655" s="29"/>
    </row>
    <row r="656" spans="1:16" s="3" customFormat="1" ht="20.25" customHeight="1" x14ac:dyDescent="0.2">
      <c r="A656" s="48"/>
      <c r="B656" s="56"/>
      <c r="C656" s="33" t="s">
        <v>3</v>
      </c>
      <c r="D656" s="19">
        <f t="shared" si="278"/>
        <v>91845.7</v>
      </c>
      <c r="E656" s="19">
        <v>4962</v>
      </c>
      <c r="F656" s="19">
        <v>2113</v>
      </c>
      <c r="G656" s="19">
        <v>5652</v>
      </c>
      <c r="H656" s="19">
        <v>9321</v>
      </c>
      <c r="I656" s="19">
        <v>16629.7</v>
      </c>
      <c r="J656" s="19">
        <v>15968</v>
      </c>
      <c r="K656" s="19">
        <v>12400</v>
      </c>
      <c r="L656" s="19">
        <v>12400</v>
      </c>
      <c r="M656" s="20">
        <v>12400</v>
      </c>
      <c r="N656" s="20"/>
      <c r="O656" s="20"/>
      <c r="P656" s="29"/>
    </row>
    <row r="657" spans="1:16" s="3" customFormat="1" ht="35.25" customHeight="1" x14ac:dyDescent="0.2">
      <c r="A657" s="48"/>
      <c r="B657" s="56"/>
      <c r="C657" s="33" t="s">
        <v>19</v>
      </c>
      <c r="D657" s="19">
        <f t="shared" si="278"/>
        <v>0</v>
      </c>
      <c r="E657" s="19"/>
      <c r="F657" s="19"/>
      <c r="G657" s="19"/>
      <c r="H657" s="19"/>
      <c r="I657" s="19"/>
      <c r="J657" s="19"/>
      <c r="K657" s="19"/>
      <c r="L657" s="20"/>
      <c r="M657" s="20"/>
      <c r="N657" s="20"/>
      <c r="O657" s="20"/>
      <c r="P657" s="29"/>
    </row>
    <row r="658" spans="1:16" s="3" customFormat="1" ht="28.5" customHeight="1" x14ac:dyDescent="0.2">
      <c r="A658" s="49"/>
      <c r="B658" s="57"/>
      <c r="C658" s="33" t="s">
        <v>9</v>
      </c>
      <c r="D658" s="19">
        <f t="shared" si="278"/>
        <v>0</v>
      </c>
      <c r="E658" s="19"/>
      <c r="F658" s="19"/>
      <c r="G658" s="19"/>
      <c r="H658" s="19"/>
      <c r="I658" s="19"/>
      <c r="J658" s="19"/>
      <c r="K658" s="19"/>
      <c r="L658" s="20"/>
      <c r="M658" s="20"/>
      <c r="N658" s="20"/>
      <c r="O658" s="20"/>
      <c r="P658" s="29"/>
    </row>
    <row r="659" spans="1:16" s="3" customFormat="1" ht="27" customHeight="1" x14ac:dyDescent="0.2">
      <c r="A659" s="47" t="s">
        <v>143</v>
      </c>
      <c r="B659" s="55" t="s">
        <v>245</v>
      </c>
      <c r="C659" s="20" t="s">
        <v>4</v>
      </c>
      <c r="D659" s="19">
        <f t="shared" si="278"/>
        <v>5562676.6299999999</v>
      </c>
      <c r="E659" s="19">
        <f>E660+E661+E662+E663</f>
        <v>0</v>
      </c>
      <c r="F659" s="19">
        <f t="shared" ref="F659:O659" si="279">F660+F661+F662+F663</f>
        <v>0</v>
      </c>
      <c r="G659" s="19">
        <f t="shared" si="279"/>
        <v>0</v>
      </c>
      <c r="H659" s="19">
        <f t="shared" si="279"/>
        <v>175120.6</v>
      </c>
      <c r="I659" s="19">
        <f t="shared" si="279"/>
        <v>1098430.8</v>
      </c>
      <c r="J659" s="19">
        <f t="shared" si="279"/>
        <v>2317343.33</v>
      </c>
      <c r="K659" s="19">
        <f t="shared" si="279"/>
        <v>146038.79999999999</v>
      </c>
      <c r="L659" s="19">
        <f t="shared" si="279"/>
        <v>957275.3</v>
      </c>
      <c r="M659" s="19">
        <f t="shared" si="279"/>
        <v>868467.8</v>
      </c>
      <c r="N659" s="19">
        <f t="shared" si="279"/>
        <v>0</v>
      </c>
      <c r="O659" s="19">
        <f t="shared" si="279"/>
        <v>0</v>
      </c>
      <c r="P659" s="29"/>
    </row>
    <row r="660" spans="1:16" s="3" customFormat="1" ht="27" customHeight="1" x14ac:dyDescent="0.2">
      <c r="A660" s="48"/>
      <c r="B660" s="56"/>
      <c r="C660" s="20" t="s">
        <v>2</v>
      </c>
      <c r="D660" s="19">
        <f t="shared" si="278"/>
        <v>3537726.36</v>
      </c>
      <c r="E660" s="19">
        <f>E665+E690+E700+E705</f>
        <v>0</v>
      </c>
      <c r="F660" s="19">
        <f t="shared" ref="F660:J660" si="280">F665+F690+F700+F705</f>
        <v>0</v>
      </c>
      <c r="G660" s="19">
        <f t="shared" si="280"/>
        <v>0</v>
      </c>
      <c r="H660" s="19">
        <f t="shared" si="280"/>
        <v>115080.2</v>
      </c>
      <c r="I660" s="19">
        <f t="shared" si="280"/>
        <v>660000</v>
      </c>
      <c r="J660" s="19">
        <f t="shared" si="280"/>
        <v>876443.54</v>
      </c>
      <c r="K660" s="19">
        <f>K665+K690+K700+K705</f>
        <v>110909.47</v>
      </c>
      <c r="L660" s="19">
        <f t="shared" ref="L660:O660" si="281">L665+L690+L700+L705</f>
        <v>930731.05</v>
      </c>
      <c r="M660" s="19">
        <f t="shared" si="281"/>
        <v>844562.1</v>
      </c>
      <c r="N660" s="19">
        <f t="shared" si="281"/>
        <v>0</v>
      </c>
      <c r="O660" s="19">
        <f t="shared" si="281"/>
        <v>0</v>
      </c>
      <c r="P660" s="29"/>
    </row>
    <row r="661" spans="1:16" s="3" customFormat="1" ht="27" customHeight="1" x14ac:dyDescent="0.2">
      <c r="A661" s="48"/>
      <c r="B661" s="56"/>
      <c r="C661" s="33" t="s">
        <v>3</v>
      </c>
      <c r="D661" s="19">
        <f t="shared" si="278"/>
        <v>1475368.14</v>
      </c>
      <c r="E661" s="19">
        <f t="shared" ref="E661:K663" si="282">E666+E691+E701+E706</f>
        <v>0</v>
      </c>
      <c r="F661" s="19">
        <f t="shared" si="282"/>
        <v>0</v>
      </c>
      <c r="G661" s="19">
        <f t="shared" si="282"/>
        <v>0</v>
      </c>
      <c r="H661" s="19">
        <f t="shared" si="282"/>
        <v>41307.800000000003</v>
      </c>
      <c r="I661" s="19">
        <f t="shared" si="282"/>
        <v>342482.2</v>
      </c>
      <c r="J661" s="19">
        <f t="shared" si="282"/>
        <v>1030204.16</v>
      </c>
      <c r="K661" s="19">
        <f t="shared" si="282"/>
        <v>25143.43</v>
      </c>
      <c r="L661" s="19">
        <f t="shared" ref="L661:O661" si="283">L666+L691+L701+L706</f>
        <v>18994.55</v>
      </c>
      <c r="M661" s="19">
        <f t="shared" si="283"/>
        <v>17236</v>
      </c>
      <c r="N661" s="19">
        <f t="shared" si="283"/>
        <v>0</v>
      </c>
      <c r="O661" s="19">
        <f t="shared" si="283"/>
        <v>0</v>
      </c>
      <c r="P661" s="29"/>
    </row>
    <row r="662" spans="1:16" s="3" customFormat="1" ht="35.25" customHeight="1" x14ac:dyDescent="0.2">
      <c r="A662" s="48"/>
      <c r="B662" s="56"/>
      <c r="C662" s="33" t="s">
        <v>19</v>
      </c>
      <c r="D662" s="19">
        <f t="shared" si="278"/>
        <v>549582.13</v>
      </c>
      <c r="E662" s="19">
        <f t="shared" si="282"/>
        <v>0</v>
      </c>
      <c r="F662" s="19">
        <f t="shared" si="282"/>
        <v>0</v>
      </c>
      <c r="G662" s="19">
        <f t="shared" si="282"/>
        <v>0</v>
      </c>
      <c r="H662" s="19">
        <f t="shared" si="282"/>
        <v>18732.599999999999</v>
      </c>
      <c r="I662" s="19">
        <f t="shared" si="282"/>
        <v>95948.6</v>
      </c>
      <c r="J662" s="19">
        <f t="shared" si="282"/>
        <v>410695.63</v>
      </c>
      <c r="K662" s="19">
        <f t="shared" si="282"/>
        <v>9985.9</v>
      </c>
      <c r="L662" s="19">
        <f t="shared" ref="L662:O662" si="284">L667+L692+L702+L707</f>
        <v>7549.7</v>
      </c>
      <c r="M662" s="19">
        <f t="shared" si="284"/>
        <v>6669.7</v>
      </c>
      <c r="N662" s="19">
        <f t="shared" si="284"/>
        <v>0</v>
      </c>
      <c r="O662" s="19">
        <f t="shared" si="284"/>
        <v>0</v>
      </c>
      <c r="P662" s="29"/>
    </row>
    <row r="663" spans="1:16" s="3" customFormat="1" ht="27" customHeight="1" x14ac:dyDescent="0.2">
      <c r="A663" s="49"/>
      <c r="B663" s="57"/>
      <c r="C663" s="33" t="s">
        <v>9</v>
      </c>
      <c r="D663" s="19">
        <f t="shared" si="278"/>
        <v>0</v>
      </c>
      <c r="E663" s="19">
        <f t="shared" si="282"/>
        <v>0</v>
      </c>
      <c r="F663" s="19">
        <f t="shared" si="282"/>
        <v>0</v>
      </c>
      <c r="G663" s="19">
        <f t="shared" si="282"/>
        <v>0</v>
      </c>
      <c r="H663" s="19">
        <f t="shared" si="282"/>
        <v>0</v>
      </c>
      <c r="I663" s="19">
        <f t="shared" si="282"/>
        <v>0</v>
      </c>
      <c r="J663" s="19">
        <f t="shared" si="282"/>
        <v>0</v>
      </c>
      <c r="K663" s="19">
        <f t="shared" si="282"/>
        <v>0</v>
      </c>
      <c r="L663" s="19">
        <f t="shared" ref="L663:O663" si="285">L668+L693+L703+L708</f>
        <v>0</v>
      </c>
      <c r="M663" s="19">
        <f t="shared" si="285"/>
        <v>0</v>
      </c>
      <c r="N663" s="19">
        <f t="shared" si="285"/>
        <v>0</v>
      </c>
      <c r="O663" s="19">
        <f t="shared" si="285"/>
        <v>0</v>
      </c>
      <c r="P663" s="29"/>
    </row>
    <row r="664" spans="1:16" s="3" customFormat="1" ht="27" customHeight="1" x14ac:dyDescent="0.2">
      <c r="A664" s="47" t="s">
        <v>217</v>
      </c>
      <c r="B664" s="55" t="s">
        <v>260</v>
      </c>
      <c r="C664" s="20" t="s">
        <v>4</v>
      </c>
      <c r="D664" s="19">
        <f t="shared" si="278"/>
        <v>3563142.4</v>
      </c>
      <c r="E664" s="19">
        <f>E665+E666+E667+E668</f>
        <v>0</v>
      </c>
      <c r="F664" s="19">
        <f t="shared" ref="F664:O664" si="286">F665+F666+F667+F668</f>
        <v>0</v>
      </c>
      <c r="G664" s="19">
        <f t="shared" si="286"/>
        <v>0</v>
      </c>
      <c r="H664" s="19">
        <f t="shared" si="286"/>
        <v>175120.6</v>
      </c>
      <c r="I664" s="19">
        <f t="shared" si="286"/>
        <v>1098430.8</v>
      </c>
      <c r="J664" s="19">
        <f t="shared" si="286"/>
        <v>2289591</v>
      </c>
      <c r="K664" s="19">
        <f t="shared" si="286"/>
        <v>0</v>
      </c>
      <c r="L664" s="19">
        <f t="shared" si="286"/>
        <v>0</v>
      </c>
      <c r="M664" s="19">
        <f t="shared" si="286"/>
        <v>0</v>
      </c>
      <c r="N664" s="19">
        <f t="shared" si="286"/>
        <v>0</v>
      </c>
      <c r="O664" s="19">
        <f t="shared" si="286"/>
        <v>0</v>
      </c>
      <c r="P664" s="29"/>
    </row>
    <row r="665" spans="1:16" s="3" customFormat="1" ht="27" customHeight="1" x14ac:dyDescent="0.2">
      <c r="A665" s="48"/>
      <c r="B665" s="56"/>
      <c r="C665" s="20" t="s">
        <v>2</v>
      </c>
      <c r="D665" s="19">
        <f t="shared" si="278"/>
        <v>1625080.2</v>
      </c>
      <c r="E665" s="19">
        <f>E670+E675+E680+E685</f>
        <v>0</v>
      </c>
      <c r="F665" s="19">
        <f t="shared" ref="F665:I665" si="287">F670+F675+F680+F685</f>
        <v>0</v>
      </c>
      <c r="G665" s="19">
        <f t="shared" si="287"/>
        <v>0</v>
      </c>
      <c r="H665" s="19">
        <f t="shared" si="287"/>
        <v>115080.2</v>
      </c>
      <c r="I665" s="19">
        <f t="shared" si="287"/>
        <v>660000</v>
      </c>
      <c r="J665" s="19">
        <f t="shared" ref="J665" si="288">J670+J675+J680+J685</f>
        <v>850000</v>
      </c>
      <c r="K665" s="19">
        <f>K670+K675+K680+K685</f>
        <v>0</v>
      </c>
      <c r="L665" s="19">
        <f t="shared" ref="L665:O665" si="289">L670+L675+L680+L685</f>
        <v>0</v>
      </c>
      <c r="M665" s="19">
        <f t="shared" si="289"/>
        <v>0</v>
      </c>
      <c r="N665" s="19">
        <f t="shared" si="289"/>
        <v>0</v>
      </c>
      <c r="O665" s="19">
        <f t="shared" si="289"/>
        <v>0</v>
      </c>
      <c r="P665" s="29"/>
    </row>
    <row r="666" spans="1:16" s="3" customFormat="1" ht="27" customHeight="1" x14ac:dyDescent="0.2">
      <c r="A666" s="48"/>
      <c r="B666" s="56"/>
      <c r="C666" s="33" t="s">
        <v>3</v>
      </c>
      <c r="D666" s="19">
        <f t="shared" si="278"/>
        <v>1413097.5</v>
      </c>
      <c r="E666" s="19">
        <f t="shared" ref="E666:I668" si="290">E671+E676+E681+E686</f>
        <v>0</v>
      </c>
      <c r="F666" s="19">
        <f t="shared" si="290"/>
        <v>0</v>
      </c>
      <c r="G666" s="19">
        <f t="shared" si="290"/>
        <v>0</v>
      </c>
      <c r="H666" s="19">
        <f t="shared" si="290"/>
        <v>41307.800000000003</v>
      </c>
      <c r="I666" s="19">
        <f t="shared" si="290"/>
        <v>342482.2</v>
      </c>
      <c r="J666" s="19">
        <f t="shared" ref="J666:K666" si="291">J671+J676+J681+J686</f>
        <v>1029307.5</v>
      </c>
      <c r="K666" s="19">
        <f t="shared" si="291"/>
        <v>0</v>
      </c>
      <c r="L666" s="19">
        <f t="shared" ref="L666:O666" si="292">L671+L676+L681+L686</f>
        <v>0</v>
      </c>
      <c r="M666" s="19">
        <f t="shared" si="292"/>
        <v>0</v>
      </c>
      <c r="N666" s="19">
        <f t="shared" si="292"/>
        <v>0</v>
      </c>
      <c r="O666" s="19">
        <f t="shared" si="292"/>
        <v>0</v>
      </c>
      <c r="P666" s="29"/>
    </row>
    <row r="667" spans="1:16" s="3" customFormat="1" ht="30.75" customHeight="1" x14ac:dyDescent="0.2">
      <c r="A667" s="48"/>
      <c r="B667" s="56"/>
      <c r="C667" s="33" t="s">
        <v>19</v>
      </c>
      <c r="D667" s="19">
        <f t="shared" si="278"/>
        <v>524964.69999999995</v>
      </c>
      <c r="E667" s="19">
        <f t="shared" si="290"/>
        <v>0</v>
      </c>
      <c r="F667" s="19">
        <f t="shared" si="290"/>
        <v>0</v>
      </c>
      <c r="G667" s="19">
        <f t="shared" si="290"/>
        <v>0</v>
      </c>
      <c r="H667" s="19">
        <f t="shared" si="290"/>
        <v>18732.599999999999</v>
      </c>
      <c r="I667" s="19">
        <f t="shared" si="290"/>
        <v>95948.6</v>
      </c>
      <c r="J667" s="19">
        <f t="shared" ref="J667:K667" si="293">J672+J677+J682+J687</f>
        <v>410283.5</v>
      </c>
      <c r="K667" s="19">
        <f t="shared" si="293"/>
        <v>0</v>
      </c>
      <c r="L667" s="19">
        <f t="shared" ref="L667:O667" si="294">L672+L677+L682+L687</f>
        <v>0</v>
      </c>
      <c r="M667" s="19">
        <f t="shared" si="294"/>
        <v>0</v>
      </c>
      <c r="N667" s="19">
        <f t="shared" si="294"/>
        <v>0</v>
      </c>
      <c r="O667" s="19">
        <f t="shared" si="294"/>
        <v>0</v>
      </c>
      <c r="P667" s="29"/>
    </row>
    <row r="668" spans="1:16" s="3" customFormat="1" ht="27" customHeight="1" x14ac:dyDescent="0.2">
      <c r="A668" s="49"/>
      <c r="B668" s="57"/>
      <c r="C668" s="33" t="s">
        <v>9</v>
      </c>
      <c r="D668" s="19">
        <f t="shared" si="278"/>
        <v>0</v>
      </c>
      <c r="E668" s="19">
        <f t="shared" si="290"/>
        <v>0</v>
      </c>
      <c r="F668" s="19">
        <f t="shared" si="290"/>
        <v>0</v>
      </c>
      <c r="G668" s="19">
        <f t="shared" si="290"/>
        <v>0</v>
      </c>
      <c r="H668" s="19">
        <f t="shared" si="290"/>
        <v>0</v>
      </c>
      <c r="I668" s="19">
        <f t="shared" si="290"/>
        <v>0</v>
      </c>
      <c r="J668" s="19">
        <f t="shared" ref="J668:K668" si="295">J673+J678+J683+J688</f>
        <v>0</v>
      </c>
      <c r="K668" s="19">
        <f t="shared" si="295"/>
        <v>0</v>
      </c>
      <c r="L668" s="19">
        <f t="shared" ref="L668:O668" si="296">L673+L678+L683+L688</f>
        <v>0</v>
      </c>
      <c r="M668" s="19">
        <f t="shared" si="296"/>
        <v>0</v>
      </c>
      <c r="N668" s="19">
        <f t="shared" si="296"/>
        <v>0</v>
      </c>
      <c r="O668" s="19">
        <f t="shared" si="296"/>
        <v>0</v>
      </c>
      <c r="P668" s="29"/>
    </row>
    <row r="669" spans="1:16" s="3" customFormat="1" ht="42" customHeight="1" x14ac:dyDescent="0.2">
      <c r="A669" s="47" t="s">
        <v>219</v>
      </c>
      <c r="B669" s="55" t="s">
        <v>171</v>
      </c>
      <c r="C669" s="20" t="s">
        <v>4</v>
      </c>
      <c r="D669" s="19">
        <f t="shared" si="278"/>
        <v>807376.5</v>
      </c>
      <c r="E669" s="19">
        <f>E670+E671+E672+E673</f>
        <v>0</v>
      </c>
      <c r="F669" s="19">
        <f t="shared" ref="F669:O669" si="297">F670+F671+F672+F673</f>
        <v>0</v>
      </c>
      <c r="G669" s="19">
        <f t="shared" si="297"/>
        <v>0</v>
      </c>
      <c r="H669" s="19">
        <f t="shared" si="297"/>
        <v>0</v>
      </c>
      <c r="I669" s="19">
        <f t="shared" si="297"/>
        <v>154678.6</v>
      </c>
      <c r="J669" s="19">
        <f t="shared" si="297"/>
        <v>652697.9</v>
      </c>
      <c r="K669" s="19">
        <f t="shared" si="297"/>
        <v>0</v>
      </c>
      <c r="L669" s="19">
        <f t="shared" si="297"/>
        <v>0</v>
      </c>
      <c r="M669" s="19">
        <f t="shared" si="297"/>
        <v>0</v>
      </c>
      <c r="N669" s="19">
        <f t="shared" si="297"/>
        <v>0</v>
      </c>
      <c r="O669" s="19">
        <f t="shared" si="297"/>
        <v>0</v>
      </c>
      <c r="P669" s="29"/>
    </row>
    <row r="670" spans="1:16" s="3" customFormat="1" ht="27" customHeight="1" x14ac:dyDescent="0.2">
      <c r="A670" s="48"/>
      <c r="B670" s="56"/>
      <c r="C670" s="20" t="s">
        <v>2</v>
      </c>
      <c r="D670" s="19">
        <f t="shared" si="278"/>
        <v>380000</v>
      </c>
      <c r="E670" s="19"/>
      <c r="F670" s="19"/>
      <c r="G670" s="19"/>
      <c r="H670" s="19"/>
      <c r="I670" s="21">
        <v>130000</v>
      </c>
      <c r="J670" s="19">
        <v>250000</v>
      </c>
      <c r="K670" s="19"/>
      <c r="L670" s="20"/>
      <c r="M670" s="20"/>
      <c r="N670" s="20"/>
      <c r="O670" s="20"/>
      <c r="P670" s="29"/>
    </row>
    <row r="671" spans="1:16" s="3" customFormat="1" ht="27" customHeight="1" x14ac:dyDescent="0.2">
      <c r="A671" s="48"/>
      <c r="B671" s="56"/>
      <c r="C671" s="33" t="s">
        <v>3</v>
      </c>
      <c r="D671" s="19">
        <f t="shared" si="278"/>
        <v>312087.2</v>
      </c>
      <c r="E671" s="19"/>
      <c r="F671" s="19"/>
      <c r="G671" s="19"/>
      <c r="H671" s="19"/>
      <c r="I671" s="21">
        <v>24158.2</v>
      </c>
      <c r="J671" s="19">
        <v>287929</v>
      </c>
      <c r="K671" s="19"/>
      <c r="L671" s="20"/>
      <c r="M671" s="20"/>
      <c r="N671" s="20"/>
      <c r="O671" s="20"/>
      <c r="P671" s="29"/>
    </row>
    <row r="672" spans="1:16" s="3" customFormat="1" ht="33.75" customHeight="1" x14ac:dyDescent="0.2">
      <c r="A672" s="48"/>
      <c r="B672" s="56"/>
      <c r="C672" s="33" t="s">
        <v>19</v>
      </c>
      <c r="D672" s="19">
        <f t="shared" si="278"/>
        <v>115289.3</v>
      </c>
      <c r="E672" s="19"/>
      <c r="F672" s="19"/>
      <c r="G672" s="19"/>
      <c r="H672" s="19"/>
      <c r="I672" s="21">
        <v>520.4</v>
      </c>
      <c r="J672" s="19">
        <v>114768.9</v>
      </c>
      <c r="K672" s="19"/>
      <c r="L672" s="20"/>
      <c r="M672" s="20"/>
      <c r="N672" s="20"/>
      <c r="O672" s="20"/>
      <c r="P672" s="29"/>
    </row>
    <row r="673" spans="1:16" s="3" customFormat="1" ht="27" customHeight="1" x14ac:dyDescent="0.2">
      <c r="A673" s="49"/>
      <c r="B673" s="57"/>
      <c r="C673" s="33" t="s">
        <v>9</v>
      </c>
      <c r="D673" s="19">
        <f t="shared" si="278"/>
        <v>0</v>
      </c>
      <c r="E673" s="19"/>
      <c r="F673" s="19"/>
      <c r="G673" s="19"/>
      <c r="H673" s="19"/>
      <c r="I673" s="19"/>
      <c r="J673" s="19"/>
      <c r="K673" s="19"/>
      <c r="L673" s="20"/>
      <c r="M673" s="20"/>
      <c r="N673" s="20"/>
      <c r="O673" s="20"/>
      <c r="P673" s="29"/>
    </row>
    <row r="674" spans="1:16" s="3" customFormat="1" ht="27" customHeight="1" x14ac:dyDescent="0.2">
      <c r="A674" s="47" t="s">
        <v>220</v>
      </c>
      <c r="B674" s="55" t="s">
        <v>289</v>
      </c>
      <c r="C674" s="20" t="s">
        <v>4</v>
      </c>
      <c r="D674" s="19">
        <f t="shared" si="278"/>
        <v>921625.3</v>
      </c>
      <c r="E674" s="19">
        <f>E675+E676+E677+E678</f>
        <v>0</v>
      </c>
      <c r="F674" s="19">
        <f t="shared" ref="F674:O674" si="298">F675+F676+F677+F678</f>
        <v>0</v>
      </c>
      <c r="G674" s="19">
        <f t="shared" si="298"/>
        <v>0</v>
      </c>
      <c r="H674" s="19">
        <f t="shared" si="298"/>
        <v>0</v>
      </c>
      <c r="I674" s="19">
        <f t="shared" si="298"/>
        <v>361618.3</v>
      </c>
      <c r="J674" s="19">
        <f t="shared" si="298"/>
        <v>560007</v>
      </c>
      <c r="K674" s="19">
        <f t="shared" si="298"/>
        <v>0</v>
      </c>
      <c r="L674" s="19">
        <f t="shared" si="298"/>
        <v>0</v>
      </c>
      <c r="M674" s="19">
        <f t="shared" si="298"/>
        <v>0</v>
      </c>
      <c r="N674" s="19">
        <f t="shared" si="298"/>
        <v>0</v>
      </c>
      <c r="O674" s="19">
        <f t="shared" si="298"/>
        <v>0</v>
      </c>
      <c r="P674" s="29"/>
    </row>
    <row r="675" spans="1:16" s="3" customFormat="1" ht="27" customHeight="1" x14ac:dyDescent="0.2">
      <c r="A675" s="48"/>
      <c r="B675" s="56"/>
      <c r="C675" s="20" t="s">
        <v>2</v>
      </c>
      <c r="D675" s="19">
        <f t="shared" si="278"/>
        <v>460000</v>
      </c>
      <c r="E675" s="19"/>
      <c r="F675" s="19"/>
      <c r="G675" s="19"/>
      <c r="H675" s="19"/>
      <c r="I675" s="19">
        <v>210000</v>
      </c>
      <c r="J675" s="19">
        <v>250000</v>
      </c>
      <c r="K675" s="19"/>
      <c r="L675" s="20"/>
      <c r="M675" s="20"/>
      <c r="N675" s="20"/>
      <c r="O675" s="20"/>
      <c r="P675" s="29"/>
    </row>
    <row r="676" spans="1:16" s="3" customFormat="1" ht="27" customHeight="1" x14ac:dyDescent="0.2">
      <c r="A676" s="48"/>
      <c r="B676" s="56"/>
      <c r="C676" s="20" t="s">
        <v>3</v>
      </c>
      <c r="D676" s="19">
        <f t="shared" si="278"/>
        <v>339133.7</v>
      </c>
      <c r="E676" s="19"/>
      <c r="F676" s="19"/>
      <c r="G676" s="19"/>
      <c r="H676" s="19"/>
      <c r="I676" s="19">
        <v>117478.7</v>
      </c>
      <c r="J676" s="19">
        <v>221655</v>
      </c>
      <c r="K676" s="19"/>
      <c r="L676" s="20"/>
      <c r="M676" s="20"/>
      <c r="N676" s="20"/>
      <c r="O676" s="20"/>
      <c r="P676" s="29"/>
    </row>
    <row r="677" spans="1:16" s="3" customFormat="1" ht="36" customHeight="1" x14ac:dyDescent="0.2">
      <c r="A677" s="48"/>
      <c r="B677" s="56"/>
      <c r="C677" s="20" t="s">
        <v>19</v>
      </c>
      <c r="D677" s="19">
        <f t="shared" si="278"/>
        <v>122491.6</v>
      </c>
      <c r="E677" s="19"/>
      <c r="F677" s="19"/>
      <c r="G677" s="19"/>
      <c r="H677" s="19"/>
      <c r="I677" s="19">
        <v>34139.599999999999</v>
      </c>
      <c r="J677" s="19">
        <v>88352</v>
      </c>
      <c r="K677" s="19"/>
      <c r="L677" s="20"/>
      <c r="M677" s="20"/>
      <c r="N677" s="20"/>
      <c r="O677" s="20"/>
      <c r="P677" s="29"/>
    </row>
    <row r="678" spans="1:16" s="3" customFormat="1" ht="27" customHeight="1" x14ac:dyDescent="0.2">
      <c r="A678" s="49"/>
      <c r="B678" s="57"/>
      <c r="C678" s="20" t="s">
        <v>9</v>
      </c>
      <c r="D678" s="19">
        <f t="shared" si="278"/>
        <v>0</v>
      </c>
      <c r="E678" s="19"/>
      <c r="F678" s="19"/>
      <c r="G678" s="19"/>
      <c r="H678" s="19"/>
      <c r="I678" s="19"/>
      <c r="J678" s="19"/>
      <c r="K678" s="19"/>
      <c r="L678" s="20"/>
      <c r="M678" s="20"/>
      <c r="N678" s="20"/>
      <c r="O678" s="20"/>
      <c r="P678" s="29"/>
    </row>
    <row r="679" spans="1:16" s="3" customFormat="1" ht="27" customHeight="1" x14ac:dyDescent="0.2">
      <c r="A679" s="47" t="s">
        <v>221</v>
      </c>
      <c r="B679" s="55" t="s">
        <v>170</v>
      </c>
      <c r="C679" s="20" t="s">
        <v>4</v>
      </c>
      <c r="D679" s="19">
        <f t="shared" si="278"/>
        <v>970404.9</v>
      </c>
      <c r="E679" s="19">
        <f>E680+E681+E682+E683</f>
        <v>0</v>
      </c>
      <c r="F679" s="19">
        <f t="shared" ref="F679:O679" si="299">F680+F681+F682+F683</f>
        <v>0</v>
      </c>
      <c r="G679" s="19">
        <f t="shared" si="299"/>
        <v>0</v>
      </c>
      <c r="H679" s="19">
        <f t="shared" si="299"/>
        <v>0</v>
      </c>
      <c r="I679" s="19">
        <f t="shared" si="299"/>
        <v>195437</v>
      </c>
      <c r="J679" s="19">
        <f t="shared" si="299"/>
        <v>774967.9</v>
      </c>
      <c r="K679" s="19">
        <f t="shared" si="299"/>
        <v>0</v>
      </c>
      <c r="L679" s="19">
        <f t="shared" si="299"/>
        <v>0</v>
      </c>
      <c r="M679" s="19">
        <f t="shared" si="299"/>
        <v>0</v>
      </c>
      <c r="N679" s="19">
        <f t="shared" si="299"/>
        <v>0</v>
      </c>
      <c r="O679" s="19">
        <f t="shared" si="299"/>
        <v>0</v>
      </c>
      <c r="P679" s="29"/>
    </row>
    <row r="680" spans="1:16" s="3" customFormat="1" ht="27" customHeight="1" x14ac:dyDescent="0.2">
      <c r="A680" s="48"/>
      <c r="B680" s="56"/>
      <c r="C680" s="20" t="s">
        <v>2</v>
      </c>
      <c r="D680" s="19">
        <f t="shared" si="278"/>
        <v>410000</v>
      </c>
      <c r="E680" s="19"/>
      <c r="F680" s="19"/>
      <c r="G680" s="19"/>
      <c r="H680" s="19"/>
      <c r="I680" s="19">
        <v>160000</v>
      </c>
      <c r="J680" s="19">
        <v>250000</v>
      </c>
      <c r="K680" s="19"/>
      <c r="L680" s="20"/>
      <c r="M680" s="20"/>
      <c r="N680" s="20"/>
      <c r="O680" s="20"/>
      <c r="P680" s="29"/>
    </row>
    <row r="681" spans="1:16" s="3" customFormat="1" ht="27" customHeight="1" x14ac:dyDescent="0.2">
      <c r="A681" s="48"/>
      <c r="B681" s="56"/>
      <c r="C681" s="20" t="s">
        <v>3</v>
      </c>
      <c r="D681" s="19">
        <f t="shared" si="278"/>
        <v>408642.3</v>
      </c>
      <c r="E681" s="19"/>
      <c r="F681" s="19"/>
      <c r="G681" s="19"/>
      <c r="H681" s="19"/>
      <c r="I681" s="19">
        <v>33290.300000000003</v>
      </c>
      <c r="J681" s="19">
        <v>375352</v>
      </c>
      <c r="K681" s="19"/>
      <c r="L681" s="20"/>
      <c r="M681" s="20"/>
      <c r="N681" s="20"/>
      <c r="O681" s="20"/>
      <c r="P681" s="29"/>
    </row>
    <row r="682" spans="1:16" s="3" customFormat="1" ht="27" customHeight="1" x14ac:dyDescent="0.2">
      <c r="A682" s="48"/>
      <c r="B682" s="56"/>
      <c r="C682" s="20" t="s">
        <v>19</v>
      </c>
      <c r="D682" s="19">
        <f t="shared" si="278"/>
        <v>151762.6</v>
      </c>
      <c r="E682" s="19"/>
      <c r="F682" s="19"/>
      <c r="G682" s="19"/>
      <c r="H682" s="19"/>
      <c r="I682" s="19">
        <v>2146.6999999999998</v>
      </c>
      <c r="J682" s="19">
        <v>149615.9</v>
      </c>
      <c r="K682" s="19"/>
      <c r="L682" s="20"/>
      <c r="M682" s="20"/>
      <c r="N682" s="20"/>
      <c r="O682" s="20"/>
      <c r="P682" s="29"/>
    </row>
    <row r="683" spans="1:16" s="3" customFormat="1" ht="27" customHeight="1" x14ac:dyDescent="0.2">
      <c r="A683" s="49"/>
      <c r="B683" s="57"/>
      <c r="C683" s="20" t="s">
        <v>9</v>
      </c>
      <c r="D683" s="19">
        <f t="shared" si="278"/>
        <v>0</v>
      </c>
      <c r="E683" s="19"/>
      <c r="F683" s="19"/>
      <c r="G683" s="19"/>
      <c r="H683" s="19"/>
      <c r="I683" s="19"/>
      <c r="J683" s="19"/>
      <c r="K683" s="19"/>
      <c r="L683" s="20"/>
      <c r="M683" s="20"/>
      <c r="N683" s="20"/>
      <c r="O683" s="20"/>
      <c r="P683" s="29"/>
    </row>
    <row r="684" spans="1:16" s="3" customFormat="1" ht="21" customHeight="1" x14ac:dyDescent="0.2">
      <c r="A684" s="47" t="s">
        <v>222</v>
      </c>
      <c r="B684" s="55" t="s">
        <v>172</v>
      </c>
      <c r="C684" s="20" t="s">
        <v>4</v>
      </c>
      <c r="D684" s="19">
        <f t="shared" si="278"/>
        <v>863735.7</v>
      </c>
      <c r="E684" s="19">
        <f>E685+E686+E687+E688</f>
        <v>0</v>
      </c>
      <c r="F684" s="19">
        <f>F685+F686+F687+F688</f>
        <v>0</v>
      </c>
      <c r="G684" s="19">
        <f>G685+G686+G687+G688</f>
        <v>0</v>
      </c>
      <c r="H684" s="19">
        <f t="shared" ref="H684:O684" si="300">H685+H686+H687+H688</f>
        <v>175120.6</v>
      </c>
      <c r="I684" s="19">
        <f t="shared" si="300"/>
        <v>386696.9</v>
      </c>
      <c r="J684" s="19">
        <f t="shared" si="300"/>
        <v>301918.2</v>
      </c>
      <c r="K684" s="19">
        <f t="shared" si="300"/>
        <v>0</v>
      </c>
      <c r="L684" s="19">
        <f t="shared" si="300"/>
        <v>0</v>
      </c>
      <c r="M684" s="19">
        <f t="shared" si="300"/>
        <v>0</v>
      </c>
      <c r="N684" s="19">
        <f t="shared" si="300"/>
        <v>0</v>
      </c>
      <c r="O684" s="19">
        <f t="shared" si="300"/>
        <v>0</v>
      </c>
      <c r="P684" s="29"/>
    </row>
    <row r="685" spans="1:16" s="3" customFormat="1" ht="24.75" customHeight="1" x14ac:dyDescent="0.2">
      <c r="A685" s="48"/>
      <c r="B685" s="56"/>
      <c r="C685" s="20" t="s">
        <v>2</v>
      </c>
      <c r="D685" s="19">
        <f t="shared" si="278"/>
        <v>375080.2</v>
      </c>
      <c r="E685" s="19"/>
      <c r="F685" s="19"/>
      <c r="G685" s="19"/>
      <c r="H685" s="19">
        <v>115080.2</v>
      </c>
      <c r="I685" s="19">
        <v>160000</v>
      </c>
      <c r="J685" s="19">
        <v>100000</v>
      </c>
      <c r="K685" s="19"/>
      <c r="L685" s="20"/>
      <c r="M685" s="20"/>
      <c r="N685" s="20"/>
      <c r="O685" s="20"/>
      <c r="P685" s="29"/>
    </row>
    <row r="686" spans="1:16" s="3" customFormat="1" ht="25.5" customHeight="1" x14ac:dyDescent="0.2">
      <c r="A686" s="48"/>
      <c r="B686" s="56"/>
      <c r="C686" s="20" t="s">
        <v>3</v>
      </c>
      <c r="D686" s="19">
        <f t="shared" si="278"/>
        <v>353234.3</v>
      </c>
      <c r="E686" s="19"/>
      <c r="F686" s="19"/>
      <c r="G686" s="19"/>
      <c r="H686" s="19">
        <v>41307.800000000003</v>
      </c>
      <c r="I686" s="19">
        <v>167555</v>
      </c>
      <c r="J686" s="19">
        <v>144371.5</v>
      </c>
      <c r="K686" s="19"/>
      <c r="L686" s="20"/>
      <c r="M686" s="20"/>
      <c r="N686" s="20"/>
      <c r="O686" s="20"/>
      <c r="P686" s="29"/>
    </row>
    <row r="687" spans="1:16" s="3" customFormat="1" ht="27" customHeight="1" x14ac:dyDescent="0.2">
      <c r="A687" s="48"/>
      <c r="B687" s="56"/>
      <c r="C687" s="20" t="s">
        <v>19</v>
      </c>
      <c r="D687" s="19">
        <f t="shared" si="278"/>
        <v>135421.20000000001</v>
      </c>
      <c r="E687" s="19"/>
      <c r="F687" s="19"/>
      <c r="G687" s="19"/>
      <c r="H687" s="19">
        <v>18732.599999999999</v>
      </c>
      <c r="I687" s="19">
        <v>59141.9</v>
      </c>
      <c r="J687" s="19">
        <v>57546.7</v>
      </c>
      <c r="K687" s="19"/>
      <c r="L687" s="20"/>
      <c r="M687" s="20"/>
      <c r="N687" s="20"/>
      <c r="O687" s="20"/>
      <c r="P687" s="29"/>
    </row>
    <row r="688" spans="1:16" s="3" customFormat="1" ht="27" customHeight="1" x14ac:dyDescent="0.2">
      <c r="A688" s="49"/>
      <c r="B688" s="57"/>
      <c r="C688" s="20" t="s">
        <v>9</v>
      </c>
      <c r="D688" s="19">
        <f t="shared" si="278"/>
        <v>0</v>
      </c>
      <c r="E688" s="19"/>
      <c r="F688" s="19"/>
      <c r="G688" s="19"/>
      <c r="H688" s="19"/>
      <c r="I688" s="19"/>
      <c r="J688" s="19"/>
      <c r="K688" s="19"/>
      <c r="L688" s="20"/>
      <c r="M688" s="20"/>
      <c r="N688" s="20"/>
      <c r="O688" s="20"/>
      <c r="P688" s="29"/>
    </row>
    <row r="689" spans="1:16" s="17" customFormat="1" ht="20.25" customHeight="1" x14ac:dyDescent="0.2">
      <c r="A689" s="47" t="s">
        <v>218</v>
      </c>
      <c r="B689" s="44" t="s">
        <v>312</v>
      </c>
      <c r="C689" s="20" t="s">
        <v>4</v>
      </c>
      <c r="D689" s="19">
        <f>SUM(E689:O689)</f>
        <v>1769168.7</v>
      </c>
      <c r="E689" s="19">
        <f>E690+E691+E692+E693</f>
        <v>0</v>
      </c>
      <c r="F689" s="19">
        <f t="shared" ref="F689:O689" si="301">F690+F691+F692+F693</f>
        <v>0</v>
      </c>
      <c r="G689" s="19">
        <f t="shared" si="301"/>
        <v>0</v>
      </c>
      <c r="H689" s="19">
        <f t="shared" si="301"/>
        <v>0</v>
      </c>
      <c r="I689" s="19">
        <f t="shared" si="301"/>
        <v>0</v>
      </c>
      <c r="J689" s="19">
        <f t="shared" si="301"/>
        <v>499.3</v>
      </c>
      <c r="K689" s="19">
        <f t="shared" si="301"/>
        <v>31733.7</v>
      </c>
      <c r="L689" s="19">
        <f t="shared" si="301"/>
        <v>868467.9</v>
      </c>
      <c r="M689" s="19">
        <f t="shared" si="301"/>
        <v>868467.8</v>
      </c>
      <c r="N689" s="19">
        <f t="shared" si="301"/>
        <v>0</v>
      </c>
      <c r="O689" s="19">
        <f t="shared" si="301"/>
        <v>0</v>
      </c>
      <c r="P689" s="29"/>
    </row>
    <row r="690" spans="1:16" s="17" customFormat="1" ht="21.75" customHeight="1" x14ac:dyDescent="0.2">
      <c r="A690" s="48"/>
      <c r="B690" s="45"/>
      <c r="C690" s="20" t="s">
        <v>2</v>
      </c>
      <c r="D690" s="19">
        <f>SUM(E690:O690)</f>
        <v>1689124.3</v>
      </c>
      <c r="E690" s="19">
        <f>E695</f>
        <v>0</v>
      </c>
      <c r="F690" s="19">
        <f t="shared" ref="F690:O690" si="302">F695</f>
        <v>0</v>
      </c>
      <c r="G690" s="19">
        <f t="shared" si="302"/>
        <v>0</v>
      </c>
      <c r="H690" s="19">
        <f t="shared" si="302"/>
        <v>0</v>
      </c>
      <c r="I690" s="19">
        <f t="shared" si="302"/>
        <v>0</v>
      </c>
      <c r="J690" s="19">
        <f t="shared" si="302"/>
        <v>0</v>
      </c>
      <c r="K690" s="19">
        <f t="shared" si="302"/>
        <v>0</v>
      </c>
      <c r="L690" s="19">
        <f t="shared" si="302"/>
        <v>844562.2</v>
      </c>
      <c r="M690" s="19">
        <f t="shared" si="302"/>
        <v>844562.1</v>
      </c>
      <c r="N690" s="19">
        <f t="shared" si="302"/>
        <v>0</v>
      </c>
      <c r="O690" s="19">
        <f t="shared" si="302"/>
        <v>0</v>
      </c>
      <c r="P690" s="29"/>
    </row>
    <row r="691" spans="1:16" s="17" customFormat="1" ht="27" customHeight="1" x14ac:dyDescent="0.2">
      <c r="A691" s="48"/>
      <c r="B691" s="45"/>
      <c r="C691" s="20" t="s">
        <v>3</v>
      </c>
      <c r="D691" s="19">
        <f t="shared" ref="D691:D693" si="303">SUM(E691:O691)</f>
        <v>57709</v>
      </c>
      <c r="E691" s="19">
        <f t="shared" ref="E691:O693" si="304">E696</f>
        <v>0</v>
      </c>
      <c r="F691" s="19">
        <f t="shared" si="304"/>
        <v>0</v>
      </c>
      <c r="G691" s="19">
        <f t="shared" si="304"/>
        <v>0</v>
      </c>
      <c r="H691" s="19">
        <f t="shared" si="304"/>
        <v>0</v>
      </c>
      <c r="I691" s="19">
        <f t="shared" si="304"/>
        <v>0</v>
      </c>
      <c r="J691" s="19">
        <f t="shared" si="304"/>
        <v>357</v>
      </c>
      <c r="K691" s="19">
        <f t="shared" si="304"/>
        <v>22880</v>
      </c>
      <c r="L691" s="19">
        <f t="shared" si="304"/>
        <v>17236</v>
      </c>
      <c r="M691" s="19">
        <f t="shared" si="304"/>
        <v>17236</v>
      </c>
      <c r="N691" s="19">
        <f t="shared" si="304"/>
        <v>0</v>
      </c>
      <c r="O691" s="19">
        <f t="shared" si="304"/>
        <v>0</v>
      </c>
      <c r="P691" s="29"/>
    </row>
    <row r="692" spans="1:16" s="17" customFormat="1" ht="27" customHeight="1" x14ac:dyDescent="0.2">
      <c r="A692" s="48"/>
      <c r="B692" s="45"/>
      <c r="C692" s="20" t="s">
        <v>19</v>
      </c>
      <c r="D692" s="19">
        <f t="shared" si="303"/>
        <v>22335.4</v>
      </c>
      <c r="E692" s="19">
        <f t="shared" si="304"/>
        <v>0</v>
      </c>
      <c r="F692" s="19">
        <f t="shared" si="304"/>
        <v>0</v>
      </c>
      <c r="G692" s="19">
        <f t="shared" si="304"/>
        <v>0</v>
      </c>
      <c r="H692" s="19">
        <f t="shared" si="304"/>
        <v>0</v>
      </c>
      <c r="I692" s="19">
        <f t="shared" si="304"/>
        <v>0</v>
      </c>
      <c r="J692" s="19">
        <f t="shared" si="304"/>
        <v>142.30000000000001</v>
      </c>
      <c r="K692" s="19">
        <f t="shared" si="304"/>
        <v>8853.7000000000007</v>
      </c>
      <c r="L692" s="19">
        <f t="shared" si="304"/>
        <v>6669.7</v>
      </c>
      <c r="M692" s="19">
        <f t="shared" si="304"/>
        <v>6669.7</v>
      </c>
      <c r="N692" s="19">
        <f t="shared" si="304"/>
        <v>0</v>
      </c>
      <c r="O692" s="19">
        <f t="shared" si="304"/>
        <v>0</v>
      </c>
      <c r="P692" s="29"/>
    </row>
    <row r="693" spans="1:16" s="17" customFormat="1" ht="27" customHeight="1" x14ac:dyDescent="0.2">
      <c r="A693" s="49"/>
      <c r="B693" s="46"/>
      <c r="C693" s="20" t="s">
        <v>9</v>
      </c>
      <c r="D693" s="19">
        <f t="shared" si="303"/>
        <v>0</v>
      </c>
      <c r="E693" s="19">
        <f t="shared" si="304"/>
        <v>0</v>
      </c>
      <c r="F693" s="19">
        <f t="shared" si="304"/>
        <v>0</v>
      </c>
      <c r="G693" s="19">
        <f t="shared" si="304"/>
        <v>0</v>
      </c>
      <c r="H693" s="19">
        <f t="shared" si="304"/>
        <v>0</v>
      </c>
      <c r="I693" s="19">
        <f t="shared" si="304"/>
        <v>0</v>
      </c>
      <c r="J693" s="19">
        <f t="shared" si="304"/>
        <v>0</v>
      </c>
      <c r="K693" s="19">
        <f t="shared" si="304"/>
        <v>0</v>
      </c>
      <c r="L693" s="19">
        <f t="shared" si="304"/>
        <v>0</v>
      </c>
      <c r="M693" s="19">
        <f t="shared" si="304"/>
        <v>0</v>
      </c>
      <c r="N693" s="19">
        <f t="shared" si="304"/>
        <v>0</v>
      </c>
      <c r="O693" s="19">
        <f t="shared" si="304"/>
        <v>0</v>
      </c>
      <c r="P693" s="29"/>
    </row>
    <row r="694" spans="1:16" s="17" customFormat="1" ht="20.25" customHeight="1" x14ac:dyDescent="0.2">
      <c r="A694" s="47" t="s">
        <v>313</v>
      </c>
      <c r="B694" s="44" t="s">
        <v>288</v>
      </c>
      <c r="C694" s="20" t="s">
        <v>4</v>
      </c>
      <c r="D694" s="19">
        <f t="shared" ref="D694:D698" si="305">SUM(E694:O694)</f>
        <v>1769168.7</v>
      </c>
      <c r="E694" s="19">
        <f>E695+E696+E697+E698</f>
        <v>0</v>
      </c>
      <c r="F694" s="19">
        <f t="shared" ref="F694:O694" si="306">F695+F696+F697+F698</f>
        <v>0</v>
      </c>
      <c r="G694" s="19">
        <f t="shared" si="306"/>
        <v>0</v>
      </c>
      <c r="H694" s="19">
        <f t="shared" si="306"/>
        <v>0</v>
      </c>
      <c r="I694" s="19">
        <f t="shared" si="306"/>
        <v>0</v>
      </c>
      <c r="J694" s="19">
        <f t="shared" si="306"/>
        <v>499.3</v>
      </c>
      <c r="K694" s="19">
        <f t="shared" si="306"/>
        <v>31733.7</v>
      </c>
      <c r="L694" s="19">
        <f t="shared" si="306"/>
        <v>868467.9</v>
      </c>
      <c r="M694" s="19">
        <f t="shared" si="306"/>
        <v>868467.8</v>
      </c>
      <c r="N694" s="19">
        <f t="shared" si="306"/>
        <v>0</v>
      </c>
      <c r="O694" s="19">
        <f t="shared" si="306"/>
        <v>0</v>
      </c>
      <c r="P694" s="29"/>
    </row>
    <row r="695" spans="1:16" s="17" customFormat="1" ht="21.75" customHeight="1" x14ac:dyDescent="0.2">
      <c r="A695" s="48"/>
      <c r="B695" s="45"/>
      <c r="C695" s="20" t="s">
        <v>2</v>
      </c>
      <c r="D695" s="19">
        <f t="shared" si="305"/>
        <v>1689124.3</v>
      </c>
      <c r="E695" s="19"/>
      <c r="F695" s="19"/>
      <c r="G695" s="19"/>
      <c r="H695" s="19"/>
      <c r="I695" s="19"/>
      <c r="J695" s="19"/>
      <c r="K695" s="19"/>
      <c r="L695" s="20">
        <v>844562.2</v>
      </c>
      <c r="M695" s="20">
        <v>844562.1</v>
      </c>
      <c r="N695" s="20"/>
      <c r="O695" s="20"/>
      <c r="P695" s="29"/>
    </row>
    <row r="696" spans="1:16" s="17" customFormat="1" ht="27" customHeight="1" x14ac:dyDescent="0.2">
      <c r="A696" s="48"/>
      <c r="B696" s="45"/>
      <c r="C696" s="20" t="s">
        <v>3</v>
      </c>
      <c r="D696" s="19">
        <f t="shared" si="305"/>
        <v>57709</v>
      </c>
      <c r="E696" s="19"/>
      <c r="F696" s="19"/>
      <c r="G696" s="19"/>
      <c r="H696" s="19"/>
      <c r="I696" s="19"/>
      <c r="J696" s="19">
        <v>357</v>
      </c>
      <c r="K696" s="19">
        <v>22880</v>
      </c>
      <c r="L696" s="21">
        <v>17236</v>
      </c>
      <c r="M696" s="21">
        <v>17236</v>
      </c>
      <c r="N696" s="20"/>
      <c r="O696" s="20"/>
      <c r="P696" s="29"/>
    </row>
    <row r="697" spans="1:16" s="17" customFormat="1" ht="27" customHeight="1" x14ac:dyDescent="0.2">
      <c r="A697" s="48"/>
      <c r="B697" s="45"/>
      <c r="C697" s="20" t="s">
        <v>19</v>
      </c>
      <c r="D697" s="19">
        <f t="shared" si="305"/>
        <v>22335.4</v>
      </c>
      <c r="E697" s="19"/>
      <c r="F697" s="19"/>
      <c r="G697" s="19"/>
      <c r="H697" s="19"/>
      <c r="I697" s="19"/>
      <c r="J697" s="19">
        <v>142.30000000000001</v>
      </c>
      <c r="K697" s="19">
        <v>8853.7000000000007</v>
      </c>
      <c r="L697" s="21">
        <v>6669.7</v>
      </c>
      <c r="M697" s="21">
        <v>6669.7</v>
      </c>
      <c r="N697" s="20"/>
      <c r="O697" s="20"/>
      <c r="P697" s="29"/>
    </row>
    <row r="698" spans="1:16" s="17" customFormat="1" ht="27" customHeight="1" x14ac:dyDescent="0.2">
      <c r="A698" s="49"/>
      <c r="B698" s="46"/>
      <c r="C698" s="20" t="s">
        <v>9</v>
      </c>
      <c r="D698" s="19">
        <f t="shared" si="305"/>
        <v>0</v>
      </c>
      <c r="E698" s="19"/>
      <c r="F698" s="19"/>
      <c r="G698" s="19"/>
      <c r="H698" s="19"/>
      <c r="I698" s="19"/>
      <c r="J698" s="19"/>
      <c r="K698" s="19"/>
      <c r="L698" s="20"/>
      <c r="M698" s="20"/>
      <c r="N698" s="20"/>
      <c r="O698" s="20"/>
      <c r="P698" s="29"/>
    </row>
    <row r="699" spans="1:16" s="3" customFormat="1" ht="20.25" customHeight="1" x14ac:dyDescent="0.2">
      <c r="A699" s="47" t="s">
        <v>311</v>
      </c>
      <c r="B699" s="44" t="s">
        <v>262</v>
      </c>
      <c r="C699" s="20" t="s">
        <v>4</v>
      </c>
      <c r="D699" s="19">
        <f t="shared" ref="D699:D767" si="307">SUM(E699:O699)</f>
        <v>230148.73</v>
      </c>
      <c r="E699" s="19">
        <f>E700+E701+E702+E703</f>
        <v>0</v>
      </c>
      <c r="F699" s="19">
        <f t="shared" ref="F699:O699" si="308">F700+F701+F702+F703</f>
        <v>0</v>
      </c>
      <c r="G699" s="19">
        <f t="shared" si="308"/>
        <v>0</v>
      </c>
      <c r="H699" s="19">
        <f t="shared" si="308"/>
        <v>0</v>
      </c>
      <c r="I699" s="19">
        <f t="shared" si="308"/>
        <v>0</v>
      </c>
      <c r="J699" s="19">
        <f t="shared" si="308"/>
        <v>27253.03</v>
      </c>
      <c r="K699" s="19">
        <f t="shared" si="308"/>
        <v>114088.3</v>
      </c>
      <c r="L699" s="19">
        <f t="shared" si="308"/>
        <v>88807.4</v>
      </c>
      <c r="M699" s="19">
        <f t="shared" si="308"/>
        <v>0</v>
      </c>
      <c r="N699" s="19">
        <f t="shared" si="308"/>
        <v>0</v>
      </c>
      <c r="O699" s="19">
        <f t="shared" si="308"/>
        <v>0</v>
      </c>
      <c r="P699" s="29"/>
    </row>
    <row r="700" spans="1:16" s="3" customFormat="1" ht="21.75" customHeight="1" x14ac:dyDescent="0.2">
      <c r="A700" s="48"/>
      <c r="B700" s="45"/>
      <c r="C700" s="20" t="s">
        <v>2</v>
      </c>
      <c r="D700" s="19">
        <f t="shared" si="307"/>
        <v>223311.55</v>
      </c>
      <c r="E700" s="19"/>
      <c r="F700" s="19"/>
      <c r="G700" s="19"/>
      <c r="H700" s="19"/>
      <c r="I700" s="19"/>
      <c r="J700" s="19">
        <v>26443.54</v>
      </c>
      <c r="K700" s="19">
        <v>110699.16</v>
      </c>
      <c r="L700" s="20">
        <v>86168.85</v>
      </c>
      <c r="M700" s="20"/>
      <c r="N700" s="20"/>
      <c r="O700" s="20"/>
      <c r="P700" s="29"/>
    </row>
    <row r="701" spans="1:16" s="3" customFormat="1" ht="27" customHeight="1" x14ac:dyDescent="0.2">
      <c r="A701" s="48"/>
      <c r="B701" s="45"/>
      <c r="C701" s="20" t="s">
        <v>3</v>
      </c>
      <c r="D701" s="19">
        <f t="shared" si="307"/>
        <v>4557.3500000000004</v>
      </c>
      <c r="E701" s="19"/>
      <c r="F701" s="19"/>
      <c r="G701" s="19"/>
      <c r="H701" s="19"/>
      <c r="I701" s="19"/>
      <c r="J701" s="19">
        <v>539.66</v>
      </c>
      <c r="K701" s="19">
        <v>2259.14</v>
      </c>
      <c r="L701" s="20">
        <v>1758.55</v>
      </c>
      <c r="M701" s="20"/>
      <c r="N701" s="20"/>
      <c r="O701" s="20"/>
      <c r="P701" s="29"/>
    </row>
    <row r="702" spans="1:16" s="3" customFormat="1" ht="27" customHeight="1" x14ac:dyDescent="0.2">
      <c r="A702" s="48"/>
      <c r="B702" s="45"/>
      <c r="C702" s="20" t="s">
        <v>19</v>
      </c>
      <c r="D702" s="19">
        <f t="shared" si="307"/>
        <v>2279.83</v>
      </c>
      <c r="E702" s="19"/>
      <c r="F702" s="19"/>
      <c r="G702" s="19"/>
      <c r="H702" s="19"/>
      <c r="I702" s="19"/>
      <c r="J702" s="19">
        <v>269.83</v>
      </c>
      <c r="K702" s="19">
        <v>1130</v>
      </c>
      <c r="L702" s="21">
        <v>880</v>
      </c>
      <c r="M702" s="20"/>
      <c r="N702" s="20"/>
      <c r="O702" s="20"/>
      <c r="P702" s="29"/>
    </row>
    <row r="703" spans="1:16" s="3" customFormat="1" ht="27" customHeight="1" x14ac:dyDescent="0.2">
      <c r="A703" s="49"/>
      <c r="B703" s="46"/>
      <c r="C703" s="20" t="s">
        <v>9</v>
      </c>
      <c r="D703" s="19">
        <f t="shared" si="307"/>
        <v>0</v>
      </c>
      <c r="E703" s="19"/>
      <c r="F703" s="19"/>
      <c r="G703" s="19"/>
      <c r="H703" s="19"/>
      <c r="I703" s="19"/>
      <c r="J703" s="19"/>
      <c r="K703" s="19"/>
      <c r="L703" s="20"/>
      <c r="M703" s="20"/>
      <c r="N703" s="20"/>
      <c r="O703" s="20"/>
      <c r="P703" s="29"/>
    </row>
    <row r="704" spans="1:16" s="17" customFormat="1" ht="20.25" customHeight="1" x14ac:dyDescent="0.2">
      <c r="A704" s="47" t="s">
        <v>314</v>
      </c>
      <c r="B704" s="44" t="s">
        <v>315</v>
      </c>
      <c r="C704" s="20" t="s">
        <v>4</v>
      </c>
      <c r="D704" s="19">
        <f>SUM(E704:O704)</f>
        <v>216.8</v>
      </c>
      <c r="E704" s="19">
        <f>E705+E706+E707+E708</f>
        <v>0</v>
      </c>
      <c r="F704" s="19">
        <f t="shared" ref="F704:O704" si="309">F705+F706+F707+F708</f>
        <v>0</v>
      </c>
      <c r="G704" s="19">
        <f t="shared" si="309"/>
        <v>0</v>
      </c>
      <c r="H704" s="19">
        <f t="shared" si="309"/>
        <v>0</v>
      </c>
      <c r="I704" s="19">
        <f t="shared" si="309"/>
        <v>0</v>
      </c>
      <c r="J704" s="19">
        <f t="shared" si="309"/>
        <v>0</v>
      </c>
      <c r="K704" s="19">
        <f t="shared" si="309"/>
        <v>216.8</v>
      </c>
      <c r="L704" s="19">
        <f t="shared" si="309"/>
        <v>0</v>
      </c>
      <c r="M704" s="19">
        <f t="shared" si="309"/>
        <v>0</v>
      </c>
      <c r="N704" s="19">
        <f t="shared" si="309"/>
        <v>0</v>
      </c>
      <c r="O704" s="19">
        <f t="shared" si="309"/>
        <v>0</v>
      </c>
      <c r="P704" s="29"/>
    </row>
    <row r="705" spans="1:16" s="17" customFormat="1" ht="21.75" customHeight="1" x14ac:dyDescent="0.2">
      <c r="A705" s="48"/>
      <c r="B705" s="45"/>
      <c r="C705" s="20" t="s">
        <v>2</v>
      </c>
      <c r="D705" s="19">
        <f>SUM(E705:O705)</f>
        <v>210.31</v>
      </c>
      <c r="E705" s="19"/>
      <c r="F705" s="19"/>
      <c r="G705" s="19"/>
      <c r="H705" s="19"/>
      <c r="I705" s="19"/>
      <c r="J705" s="19"/>
      <c r="K705" s="19">
        <v>210.31</v>
      </c>
      <c r="L705" s="19"/>
      <c r="M705" s="19"/>
      <c r="N705" s="19"/>
      <c r="O705" s="19"/>
      <c r="P705" s="29"/>
    </row>
    <row r="706" spans="1:16" s="17" customFormat="1" ht="27" customHeight="1" x14ac:dyDescent="0.2">
      <c r="A706" s="48"/>
      <c r="B706" s="45"/>
      <c r="C706" s="20" t="s">
        <v>3</v>
      </c>
      <c r="D706" s="19">
        <f t="shared" ref="D706:D708" si="310">SUM(E706:O706)</f>
        <v>4.29</v>
      </c>
      <c r="E706" s="19"/>
      <c r="F706" s="19"/>
      <c r="G706" s="19"/>
      <c r="H706" s="19"/>
      <c r="I706" s="19"/>
      <c r="J706" s="19"/>
      <c r="K706" s="19">
        <v>4.29</v>
      </c>
      <c r="L706" s="19"/>
      <c r="M706" s="19"/>
      <c r="N706" s="19"/>
      <c r="O706" s="19"/>
      <c r="P706" s="29"/>
    </row>
    <row r="707" spans="1:16" s="17" customFormat="1" ht="27" customHeight="1" x14ac:dyDescent="0.2">
      <c r="A707" s="48"/>
      <c r="B707" s="45"/>
      <c r="C707" s="20" t="s">
        <v>19</v>
      </c>
      <c r="D707" s="19">
        <f t="shared" si="310"/>
        <v>2.2000000000000002</v>
      </c>
      <c r="E707" s="19"/>
      <c r="F707" s="19"/>
      <c r="G707" s="19"/>
      <c r="H707" s="19"/>
      <c r="I707" s="19"/>
      <c r="J707" s="19"/>
      <c r="K707" s="19">
        <v>2.2000000000000002</v>
      </c>
      <c r="L707" s="19"/>
      <c r="M707" s="19"/>
      <c r="N707" s="19"/>
      <c r="O707" s="19"/>
      <c r="P707" s="29"/>
    </row>
    <row r="708" spans="1:16" s="17" customFormat="1" ht="27" customHeight="1" x14ac:dyDescent="0.2">
      <c r="A708" s="49"/>
      <c r="B708" s="46"/>
      <c r="C708" s="20" t="s">
        <v>9</v>
      </c>
      <c r="D708" s="19">
        <f t="shared" si="310"/>
        <v>0</v>
      </c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29"/>
    </row>
    <row r="709" spans="1:16" s="3" customFormat="1" ht="21" customHeight="1" x14ac:dyDescent="0.2">
      <c r="A709" s="76" t="s">
        <v>33</v>
      </c>
      <c r="B709" s="55" t="s">
        <v>64</v>
      </c>
      <c r="C709" s="20" t="s">
        <v>4</v>
      </c>
      <c r="D709" s="19">
        <f t="shared" si="307"/>
        <v>42259.7</v>
      </c>
      <c r="E709" s="19">
        <f>E710+E711+E712+E713</f>
        <v>8987.7999999999993</v>
      </c>
      <c r="F709" s="19">
        <f t="shared" ref="F709:K709" si="311">F710+F711+F712+F713</f>
        <v>3823</v>
      </c>
      <c r="G709" s="19">
        <f t="shared" si="311"/>
        <v>3778</v>
      </c>
      <c r="H709" s="19">
        <f t="shared" si="311"/>
        <v>1972</v>
      </c>
      <c r="I709" s="19">
        <f t="shared" si="311"/>
        <v>2728</v>
      </c>
      <c r="J709" s="19">
        <f t="shared" si="311"/>
        <v>10980.9</v>
      </c>
      <c r="K709" s="19">
        <f t="shared" si="311"/>
        <v>1998</v>
      </c>
      <c r="L709" s="19">
        <f>L710+L711+L712+L713</f>
        <v>1998</v>
      </c>
      <c r="M709" s="19">
        <f>M710+M711+M712+M713</f>
        <v>1998</v>
      </c>
      <c r="N709" s="19">
        <f>N710+N711+N712+N713</f>
        <v>1998</v>
      </c>
      <c r="O709" s="19">
        <f>O710+O711+O712+O713</f>
        <v>1998</v>
      </c>
      <c r="P709" s="29"/>
    </row>
    <row r="710" spans="1:16" s="3" customFormat="1" ht="26.25" customHeight="1" x14ac:dyDescent="0.2">
      <c r="A710" s="77"/>
      <c r="B710" s="56"/>
      <c r="C710" s="20" t="s">
        <v>2</v>
      </c>
      <c r="D710" s="19">
        <f t="shared" si="307"/>
        <v>0</v>
      </c>
      <c r="E710" s="19"/>
      <c r="F710" s="19"/>
      <c r="G710" s="19"/>
      <c r="H710" s="19"/>
      <c r="I710" s="19">
        <f t="shared" ref="I710" si="312">I715+I720+I725</f>
        <v>0</v>
      </c>
      <c r="J710" s="19">
        <f>J715+J720+J725</f>
        <v>0</v>
      </c>
      <c r="K710" s="19">
        <f>K715+K720+K725</f>
        <v>0</v>
      </c>
      <c r="L710" s="19">
        <f t="shared" ref="L710:O710" si="313">L715+L720+L725</f>
        <v>0</v>
      </c>
      <c r="M710" s="19">
        <f t="shared" si="313"/>
        <v>0</v>
      </c>
      <c r="N710" s="19">
        <f t="shared" si="313"/>
        <v>0</v>
      </c>
      <c r="O710" s="19">
        <f t="shared" si="313"/>
        <v>0</v>
      </c>
      <c r="P710" s="29"/>
    </row>
    <row r="711" spans="1:16" s="3" customFormat="1" ht="18.75" customHeight="1" x14ac:dyDescent="0.2">
      <c r="A711" s="77"/>
      <c r="B711" s="56"/>
      <c r="C711" s="33" t="s">
        <v>3</v>
      </c>
      <c r="D711" s="19">
        <f t="shared" si="307"/>
        <v>205.8</v>
      </c>
      <c r="E711" s="19">
        <f>SUM(E716+E721+E726)</f>
        <v>105.8</v>
      </c>
      <c r="F711" s="19">
        <f>SUM(F716+F721+F726)</f>
        <v>0</v>
      </c>
      <c r="G711" s="19">
        <f>SUM(G716+G721+G726)</f>
        <v>100</v>
      </c>
      <c r="H711" s="19">
        <f>SUM(H716+H721+H726)</f>
        <v>0</v>
      </c>
      <c r="I711" s="19">
        <f t="shared" ref="I711:J713" si="314">I716+I721+I726</f>
        <v>0</v>
      </c>
      <c r="J711" s="19">
        <f t="shared" si="314"/>
        <v>0</v>
      </c>
      <c r="K711" s="19">
        <f t="shared" ref="K711:O711" si="315">K716+K721+K726</f>
        <v>0</v>
      </c>
      <c r="L711" s="19">
        <f t="shared" si="315"/>
        <v>0</v>
      </c>
      <c r="M711" s="19">
        <f t="shared" si="315"/>
        <v>0</v>
      </c>
      <c r="N711" s="19">
        <f t="shared" si="315"/>
        <v>0</v>
      </c>
      <c r="O711" s="19">
        <f t="shared" si="315"/>
        <v>0</v>
      </c>
      <c r="P711" s="29"/>
    </row>
    <row r="712" spans="1:16" s="3" customFormat="1" ht="35.25" customHeight="1" x14ac:dyDescent="0.2">
      <c r="A712" s="77"/>
      <c r="B712" s="56"/>
      <c r="C712" s="33" t="s">
        <v>19</v>
      </c>
      <c r="D712" s="19">
        <f t="shared" si="307"/>
        <v>42053.9</v>
      </c>
      <c r="E712" s="19">
        <f>E717+E722+E727</f>
        <v>8882</v>
      </c>
      <c r="F712" s="19">
        <f>F717+F722+F727</f>
        <v>3823</v>
      </c>
      <c r="G712" s="19">
        <f>G717+G722+G727</f>
        <v>3678</v>
      </c>
      <c r="H712" s="19">
        <f>H717+H722+H727</f>
        <v>1972</v>
      </c>
      <c r="I712" s="19">
        <f t="shared" si="314"/>
        <v>2728</v>
      </c>
      <c r="J712" s="19">
        <f t="shared" si="314"/>
        <v>10980.9</v>
      </c>
      <c r="K712" s="19">
        <f t="shared" ref="K712:O712" si="316">K717+K722+K727</f>
        <v>1998</v>
      </c>
      <c r="L712" s="19">
        <f t="shared" si="316"/>
        <v>1998</v>
      </c>
      <c r="M712" s="19">
        <f t="shared" si="316"/>
        <v>1998</v>
      </c>
      <c r="N712" s="19">
        <f t="shared" si="316"/>
        <v>1998</v>
      </c>
      <c r="O712" s="19">
        <f t="shared" si="316"/>
        <v>1998</v>
      </c>
      <c r="P712" s="29"/>
    </row>
    <row r="713" spans="1:16" s="3" customFormat="1" ht="21" customHeight="1" x14ac:dyDescent="0.2">
      <c r="A713" s="78"/>
      <c r="B713" s="57"/>
      <c r="C713" s="33" t="s">
        <v>9</v>
      </c>
      <c r="D713" s="19">
        <f t="shared" si="307"/>
        <v>0</v>
      </c>
      <c r="E713" s="19"/>
      <c r="F713" s="19"/>
      <c r="G713" s="19"/>
      <c r="H713" s="19"/>
      <c r="I713" s="19">
        <f t="shared" si="314"/>
        <v>0</v>
      </c>
      <c r="J713" s="19">
        <f t="shared" si="314"/>
        <v>0</v>
      </c>
      <c r="K713" s="19">
        <f t="shared" ref="K713:O713" si="317">K718+K723+K728</f>
        <v>0</v>
      </c>
      <c r="L713" s="19">
        <f t="shared" si="317"/>
        <v>0</v>
      </c>
      <c r="M713" s="19">
        <f t="shared" si="317"/>
        <v>0</v>
      </c>
      <c r="N713" s="19">
        <f t="shared" si="317"/>
        <v>0</v>
      </c>
      <c r="O713" s="19">
        <f t="shared" si="317"/>
        <v>0</v>
      </c>
      <c r="P713" s="29"/>
    </row>
    <row r="714" spans="1:16" s="3" customFormat="1" ht="23.25" customHeight="1" x14ac:dyDescent="0.2">
      <c r="A714" s="47" t="s">
        <v>139</v>
      </c>
      <c r="B714" s="55" t="s">
        <v>259</v>
      </c>
      <c r="C714" s="20" t="s">
        <v>4</v>
      </c>
      <c r="D714" s="19">
        <f t="shared" si="307"/>
        <v>24764.7</v>
      </c>
      <c r="E714" s="19">
        <f>E715+E716+E717+E718</f>
        <v>3970.3</v>
      </c>
      <c r="F714" s="19">
        <f t="shared" ref="F714:O714" si="318">F715+F716+F717+F718</f>
        <v>2217</v>
      </c>
      <c r="G714" s="19">
        <f t="shared" si="318"/>
        <v>2818</v>
      </c>
      <c r="H714" s="19">
        <f t="shared" si="318"/>
        <v>875</v>
      </c>
      <c r="I714" s="19">
        <f t="shared" si="318"/>
        <v>1511</v>
      </c>
      <c r="J714" s="19">
        <f t="shared" si="318"/>
        <v>9728.4</v>
      </c>
      <c r="K714" s="19">
        <f t="shared" si="318"/>
        <v>729</v>
      </c>
      <c r="L714" s="19">
        <f t="shared" si="318"/>
        <v>729</v>
      </c>
      <c r="M714" s="19">
        <f t="shared" si="318"/>
        <v>729</v>
      </c>
      <c r="N714" s="19">
        <f t="shared" si="318"/>
        <v>729</v>
      </c>
      <c r="O714" s="19">
        <f t="shared" si="318"/>
        <v>729</v>
      </c>
      <c r="P714" s="29"/>
    </row>
    <row r="715" spans="1:16" s="3" customFormat="1" ht="19.5" customHeight="1" x14ac:dyDescent="0.2">
      <c r="A715" s="48"/>
      <c r="B715" s="56"/>
      <c r="C715" s="20" t="s">
        <v>2</v>
      </c>
      <c r="D715" s="19">
        <f t="shared" si="307"/>
        <v>0</v>
      </c>
      <c r="E715" s="19"/>
      <c r="F715" s="19"/>
      <c r="G715" s="19"/>
      <c r="H715" s="19"/>
      <c r="I715" s="19"/>
      <c r="J715" s="19"/>
      <c r="K715" s="19"/>
      <c r="L715" s="20"/>
      <c r="M715" s="20"/>
      <c r="N715" s="20"/>
      <c r="O715" s="20"/>
      <c r="P715" s="29"/>
    </row>
    <row r="716" spans="1:16" s="3" customFormat="1" ht="20.25" customHeight="1" x14ac:dyDescent="0.2">
      <c r="A716" s="48"/>
      <c r="B716" s="56"/>
      <c r="C716" s="33" t="s">
        <v>3</v>
      </c>
      <c r="D716" s="19">
        <f t="shared" si="307"/>
        <v>131.80000000000001</v>
      </c>
      <c r="E716" s="19">
        <v>31.8</v>
      </c>
      <c r="F716" s="19"/>
      <c r="G716" s="19">
        <v>100</v>
      </c>
      <c r="H716" s="19"/>
      <c r="I716" s="19"/>
      <c r="J716" s="19"/>
      <c r="K716" s="19"/>
      <c r="L716" s="20"/>
      <c r="M716" s="20"/>
      <c r="N716" s="20"/>
      <c r="O716" s="20"/>
      <c r="P716" s="29"/>
    </row>
    <row r="717" spans="1:16" s="3" customFormat="1" ht="30.75" customHeight="1" x14ac:dyDescent="0.2">
      <c r="A717" s="48"/>
      <c r="B717" s="56"/>
      <c r="C717" s="33" t="s">
        <v>19</v>
      </c>
      <c r="D717" s="19">
        <f t="shared" si="307"/>
        <v>24632.9</v>
      </c>
      <c r="E717" s="19">
        <v>3938.5</v>
      </c>
      <c r="F717" s="19">
        <v>2217</v>
      </c>
      <c r="G717" s="19">
        <v>2718</v>
      </c>
      <c r="H717" s="19">
        <v>875</v>
      </c>
      <c r="I717" s="19">
        <v>1511</v>
      </c>
      <c r="J717" s="19">
        <v>9728.4</v>
      </c>
      <c r="K717" s="19">
        <v>729</v>
      </c>
      <c r="L717" s="19">
        <v>729</v>
      </c>
      <c r="M717" s="19">
        <v>729</v>
      </c>
      <c r="N717" s="19">
        <v>729</v>
      </c>
      <c r="O717" s="19">
        <v>729</v>
      </c>
      <c r="P717" s="29"/>
    </row>
    <row r="718" spans="1:16" s="3" customFormat="1" ht="26.25" customHeight="1" x14ac:dyDescent="0.2">
      <c r="A718" s="49"/>
      <c r="B718" s="57"/>
      <c r="C718" s="33" t="s">
        <v>9</v>
      </c>
      <c r="D718" s="19">
        <f t="shared" si="307"/>
        <v>0</v>
      </c>
      <c r="E718" s="19"/>
      <c r="F718" s="19"/>
      <c r="G718" s="19"/>
      <c r="H718" s="19"/>
      <c r="I718" s="19"/>
      <c r="J718" s="19"/>
      <c r="K718" s="19"/>
      <c r="L718" s="20"/>
      <c r="M718" s="20"/>
      <c r="N718" s="20"/>
      <c r="O718" s="20"/>
      <c r="P718" s="29"/>
    </row>
    <row r="719" spans="1:16" s="3" customFormat="1" ht="21.75" customHeight="1" x14ac:dyDescent="0.2">
      <c r="A719" s="47" t="s">
        <v>140</v>
      </c>
      <c r="B719" s="55" t="s">
        <v>80</v>
      </c>
      <c r="C719" s="20" t="s">
        <v>4</v>
      </c>
      <c r="D719" s="19">
        <f t="shared" si="307"/>
        <v>13022</v>
      </c>
      <c r="E719" s="19">
        <f>E720+E721+E722+E723</f>
        <v>1293.5</v>
      </c>
      <c r="F719" s="19">
        <f t="shared" ref="F719:O719" si="319">F722</f>
        <v>857</v>
      </c>
      <c r="G719" s="19">
        <f t="shared" si="319"/>
        <v>960</v>
      </c>
      <c r="H719" s="19">
        <f t="shared" si="319"/>
        <v>1097</v>
      </c>
      <c r="I719" s="19">
        <f t="shared" si="319"/>
        <v>1217</v>
      </c>
      <c r="J719" s="19">
        <f t="shared" si="319"/>
        <v>1252.5</v>
      </c>
      <c r="K719" s="19">
        <f t="shared" si="319"/>
        <v>1269</v>
      </c>
      <c r="L719" s="19">
        <f t="shared" si="319"/>
        <v>1269</v>
      </c>
      <c r="M719" s="19">
        <f t="shared" si="319"/>
        <v>1269</v>
      </c>
      <c r="N719" s="19">
        <f t="shared" si="319"/>
        <v>1269</v>
      </c>
      <c r="O719" s="19">
        <f t="shared" si="319"/>
        <v>1269</v>
      </c>
      <c r="P719" s="29"/>
    </row>
    <row r="720" spans="1:16" s="3" customFormat="1" ht="29.25" customHeight="1" x14ac:dyDescent="0.2">
      <c r="A720" s="48"/>
      <c r="B720" s="56"/>
      <c r="C720" s="20" t="s">
        <v>2</v>
      </c>
      <c r="D720" s="19">
        <f t="shared" si="307"/>
        <v>0</v>
      </c>
      <c r="E720" s="19"/>
      <c r="F720" s="19"/>
      <c r="G720" s="19"/>
      <c r="H720" s="19"/>
      <c r="I720" s="19"/>
      <c r="J720" s="19"/>
      <c r="K720" s="19"/>
      <c r="L720" s="20"/>
      <c r="M720" s="20"/>
      <c r="N720" s="20"/>
      <c r="O720" s="20"/>
      <c r="P720" s="29"/>
    </row>
    <row r="721" spans="1:16" s="3" customFormat="1" ht="32.25" customHeight="1" x14ac:dyDescent="0.2">
      <c r="A721" s="48"/>
      <c r="B721" s="56"/>
      <c r="C721" s="33" t="s">
        <v>3</v>
      </c>
      <c r="D721" s="19">
        <f t="shared" si="307"/>
        <v>74</v>
      </c>
      <c r="E721" s="19">
        <v>74</v>
      </c>
      <c r="F721" s="19"/>
      <c r="G721" s="19"/>
      <c r="H721" s="19"/>
      <c r="I721" s="19"/>
      <c r="J721" s="19"/>
      <c r="K721" s="19"/>
      <c r="L721" s="20"/>
      <c r="M721" s="20"/>
      <c r="N721" s="20"/>
      <c r="O721" s="20"/>
      <c r="P721" s="29"/>
    </row>
    <row r="722" spans="1:16" s="3" customFormat="1" ht="31.5" customHeight="1" x14ac:dyDescent="0.2">
      <c r="A722" s="48"/>
      <c r="B722" s="56"/>
      <c r="C722" s="33" t="s">
        <v>19</v>
      </c>
      <c r="D722" s="19">
        <f t="shared" si="307"/>
        <v>12948</v>
      </c>
      <c r="E722" s="19">
        <v>1219.5</v>
      </c>
      <c r="F722" s="19">
        <v>857</v>
      </c>
      <c r="G722" s="19">
        <v>960</v>
      </c>
      <c r="H722" s="19">
        <v>1097</v>
      </c>
      <c r="I722" s="19">
        <v>1217</v>
      </c>
      <c r="J722" s="19">
        <v>1252.5</v>
      </c>
      <c r="K722" s="19">
        <v>1269</v>
      </c>
      <c r="L722" s="19">
        <v>1269</v>
      </c>
      <c r="M722" s="19">
        <v>1269</v>
      </c>
      <c r="N722" s="19">
        <v>1269</v>
      </c>
      <c r="O722" s="19">
        <v>1269</v>
      </c>
      <c r="P722" s="29"/>
    </row>
    <row r="723" spans="1:16" s="3" customFormat="1" ht="37.5" customHeight="1" x14ac:dyDescent="0.2">
      <c r="A723" s="49"/>
      <c r="B723" s="57"/>
      <c r="C723" s="33" t="s">
        <v>9</v>
      </c>
      <c r="D723" s="19">
        <f t="shared" si="307"/>
        <v>0</v>
      </c>
      <c r="E723" s="19"/>
      <c r="F723" s="19"/>
      <c r="G723" s="19"/>
      <c r="H723" s="19"/>
      <c r="I723" s="19"/>
      <c r="J723" s="19"/>
      <c r="K723" s="19"/>
      <c r="L723" s="20"/>
      <c r="M723" s="20"/>
      <c r="N723" s="20"/>
      <c r="O723" s="20"/>
      <c r="P723" s="29"/>
    </row>
    <row r="724" spans="1:16" s="3" customFormat="1" ht="27.75" customHeight="1" x14ac:dyDescent="0.2">
      <c r="A724" s="47" t="s">
        <v>141</v>
      </c>
      <c r="B724" s="55" t="s">
        <v>87</v>
      </c>
      <c r="C724" s="20" t="s">
        <v>4</v>
      </c>
      <c r="D724" s="19">
        <f t="shared" si="307"/>
        <v>4473</v>
      </c>
      <c r="E724" s="19">
        <f>E725+E726+E727+E728</f>
        <v>3724</v>
      </c>
      <c r="F724" s="19">
        <f t="shared" ref="F724:O724" si="320">F725+F726+F727+F728</f>
        <v>749</v>
      </c>
      <c r="G724" s="19">
        <f t="shared" si="320"/>
        <v>0</v>
      </c>
      <c r="H724" s="19">
        <f t="shared" si="320"/>
        <v>0</v>
      </c>
      <c r="I724" s="19">
        <f t="shared" si="320"/>
        <v>0</v>
      </c>
      <c r="J724" s="19">
        <f t="shared" si="320"/>
        <v>0</v>
      </c>
      <c r="K724" s="19">
        <f t="shared" si="320"/>
        <v>0</v>
      </c>
      <c r="L724" s="19">
        <f t="shared" si="320"/>
        <v>0</v>
      </c>
      <c r="M724" s="19">
        <f t="shared" si="320"/>
        <v>0</v>
      </c>
      <c r="N724" s="19">
        <f t="shared" si="320"/>
        <v>0</v>
      </c>
      <c r="O724" s="19">
        <f t="shared" si="320"/>
        <v>0</v>
      </c>
      <c r="P724" s="29"/>
    </row>
    <row r="725" spans="1:16" s="3" customFormat="1" ht="34.5" customHeight="1" x14ac:dyDescent="0.2">
      <c r="A725" s="48"/>
      <c r="B725" s="56"/>
      <c r="C725" s="20" t="s">
        <v>2</v>
      </c>
      <c r="D725" s="19">
        <f t="shared" si="307"/>
        <v>0</v>
      </c>
      <c r="E725" s="19"/>
      <c r="F725" s="19"/>
      <c r="G725" s="19"/>
      <c r="H725" s="19"/>
      <c r="I725" s="19"/>
      <c r="J725" s="19"/>
      <c r="K725" s="19"/>
      <c r="L725" s="20"/>
      <c r="M725" s="20"/>
      <c r="N725" s="20"/>
      <c r="O725" s="20"/>
      <c r="P725" s="29"/>
    </row>
    <row r="726" spans="1:16" s="3" customFormat="1" ht="24" customHeight="1" x14ac:dyDescent="0.2">
      <c r="A726" s="48"/>
      <c r="B726" s="56"/>
      <c r="C726" s="33" t="s">
        <v>3</v>
      </c>
      <c r="D726" s="19">
        <f t="shared" si="307"/>
        <v>0</v>
      </c>
      <c r="E726" s="19"/>
      <c r="F726" s="19"/>
      <c r="G726" s="19"/>
      <c r="H726" s="19"/>
      <c r="I726" s="19"/>
      <c r="J726" s="19"/>
      <c r="K726" s="19"/>
      <c r="L726" s="20"/>
      <c r="M726" s="20"/>
      <c r="N726" s="20"/>
      <c r="O726" s="20"/>
      <c r="P726" s="29"/>
    </row>
    <row r="727" spans="1:16" s="3" customFormat="1" ht="37.5" customHeight="1" x14ac:dyDescent="0.2">
      <c r="A727" s="48"/>
      <c r="B727" s="56"/>
      <c r="C727" s="33" t="s">
        <v>19</v>
      </c>
      <c r="D727" s="19">
        <f t="shared" si="307"/>
        <v>4473</v>
      </c>
      <c r="E727" s="19">
        <v>3724</v>
      </c>
      <c r="F727" s="19">
        <v>749</v>
      </c>
      <c r="G727" s="19"/>
      <c r="H727" s="19"/>
      <c r="I727" s="19"/>
      <c r="J727" s="19"/>
      <c r="K727" s="19"/>
      <c r="L727" s="20"/>
      <c r="M727" s="20"/>
      <c r="N727" s="20"/>
      <c r="O727" s="20"/>
      <c r="P727" s="29"/>
    </row>
    <row r="728" spans="1:16" s="3" customFormat="1" ht="27" customHeight="1" x14ac:dyDescent="0.2">
      <c r="A728" s="49"/>
      <c r="B728" s="57"/>
      <c r="C728" s="33" t="s">
        <v>9</v>
      </c>
      <c r="D728" s="19">
        <f t="shared" si="307"/>
        <v>0</v>
      </c>
      <c r="E728" s="19"/>
      <c r="F728" s="19"/>
      <c r="G728" s="19"/>
      <c r="H728" s="19"/>
      <c r="I728" s="19"/>
      <c r="J728" s="19"/>
      <c r="K728" s="19"/>
      <c r="L728" s="20"/>
      <c r="M728" s="20"/>
      <c r="N728" s="20"/>
      <c r="O728" s="20"/>
      <c r="P728" s="29"/>
    </row>
    <row r="729" spans="1:16" s="3" customFormat="1" ht="18.75" customHeight="1" x14ac:dyDescent="0.2">
      <c r="A729" s="76" t="s">
        <v>34</v>
      </c>
      <c r="B729" s="55" t="s">
        <v>49</v>
      </c>
      <c r="C729" s="20" t="s">
        <v>4</v>
      </c>
      <c r="D729" s="19">
        <f t="shared" si="307"/>
        <v>1519752.33</v>
      </c>
      <c r="E729" s="19">
        <f t="shared" ref="E729:O729" si="321">SUM(E730:E733)</f>
        <v>107850.96</v>
      </c>
      <c r="F729" s="19">
        <f t="shared" si="321"/>
        <v>110825.83</v>
      </c>
      <c r="G729" s="19">
        <f t="shared" si="321"/>
        <v>121832.68</v>
      </c>
      <c r="H729" s="19">
        <f t="shared" si="321"/>
        <v>128860.87</v>
      </c>
      <c r="I729" s="19">
        <f t="shared" si="321"/>
        <v>140290.07</v>
      </c>
      <c r="J729" s="19">
        <f t="shared" si="321"/>
        <v>146433.37</v>
      </c>
      <c r="K729" s="19">
        <f t="shared" si="321"/>
        <v>149250.25</v>
      </c>
      <c r="L729" s="19">
        <f t="shared" si="321"/>
        <v>151911.35</v>
      </c>
      <c r="M729" s="19">
        <f t="shared" si="321"/>
        <v>154165.65</v>
      </c>
      <c r="N729" s="19">
        <f t="shared" si="321"/>
        <v>154165.65</v>
      </c>
      <c r="O729" s="19">
        <f t="shared" si="321"/>
        <v>154165.65</v>
      </c>
      <c r="P729" s="29"/>
    </row>
    <row r="730" spans="1:16" s="3" customFormat="1" ht="31.35" customHeight="1" x14ac:dyDescent="0.2">
      <c r="A730" s="77"/>
      <c r="B730" s="56"/>
      <c r="C730" s="20" t="s">
        <v>2</v>
      </c>
      <c r="D730" s="19">
        <f t="shared" si="307"/>
        <v>0</v>
      </c>
      <c r="E730" s="19">
        <v>0</v>
      </c>
      <c r="F730" s="19">
        <v>0</v>
      </c>
      <c r="G730" s="19">
        <v>0</v>
      </c>
      <c r="H730" s="19"/>
      <c r="I730" s="19">
        <v>0</v>
      </c>
      <c r="J730" s="19">
        <v>0</v>
      </c>
      <c r="K730" s="19">
        <v>0</v>
      </c>
      <c r="L730" s="20"/>
      <c r="M730" s="20"/>
      <c r="N730" s="20"/>
      <c r="O730" s="20"/>
      <c r="P730" s="29"/>
    </row>
    <row r="731" spans="1:16" s="3" customFormat="1" ht="19.5" customHeight="1" x14ac:dyDescent="0.2">
      <c r="A731" s="77"/>
      <c r="B731" s="56"/>
      <c r="C731" s="33" t="s">
        <v>3</v>
      </c>
      <c r="D731" s="19">
        <f t="shared" si="307"/>
        <v>512556.98</v>
      </c>
      <c r="E731" s="19">
        <v>35562.959999999999</v>
      </c>
      <c r="F731" s="19">
        <v>38622.83</v>
      </c>
      <c r="G731" s="19">
        <v>43133.68</v>
      </c>
      <c r="H731" s="19">
        <v>45160.87</v>
      </c>
      <c r="I731" s="19">
        <v>52555.72</v>
      </c>
      <c r="J731" s="19">
        <v>46707.37</v>
      </c>
      <c r="K731" s="19">
        <v>47604.25</v>
      </c>
      <c r="L731" s="20">
        <v>49658.35</v>
      </c>
      <c r="M731" s="20">
        <v>51183.65</v>
      </c>
      <c r="N731" s="20">
        <v>51183.65</v>
      </c>
      <c r="O731" s="20">
        <v>51183.65</v>
      </c>
      <c r="P731" s="29"/>
    </row>
    <row r="732" spans="1:16" s="3" customFormat="1" ht="37.5" customHeight="1" x14ac:dyDescent="0.2">
      <c r="A732" s="77"/>
      <c r="B732" s="56"/>
      <c r="C732" s="33" t="s">
        <v>19</v>
      </c>
      <c r="D732" s="19">
        <f t="shared" si="307"/>
        <v>391615.35</v>
      </c>
      <c r="E732" s="19">
        <v>38663</v>
      </c>
      <c r="F732" s="19">
        <v>29703</v>
      </c>
      <c r="G732" s="19">
        <v>30325</v>
      </c>
      <c r="H732" s="19">
        <v>32406</v>
      </c>
      <c r="I732" s="19">
        <v>37064.35</v>
      </c>
      <c r="J732" s="19">
        <v>36219</v>
      </c>
      <c r="K732" s="19">
        <v>36524</v>
      </c>
      <c r="L732" s="21">
        <v>37131</v>
      </c>
      <c r="M732" s="21">
        <v>37860</v>
      </c>
      <c r="N732" s="21">
        <v>37860</v>
      </c>
      <c r="O732" s="21">
        <v>37860</v>
      </c>
      <c r="P732" s="29"/>
    </row>
    <row r="733" spans="1:16" s="3" customFormat="1" ht="27.75" customHeight="1" x14ac:dyDescent="0.2">
      <c r="A733" s="78"/>
      <c r="B733" s="57"/>
      <c r="C733" s="33" t="s">
        <v>9</v>
      </c>
      <c r="D733" s="19">
        <f t="shared" si="307"/>
        <v>615580</v>
      </c>
      <c r="E733" s="19">
        <v>33625</v>
      </c>
      <c r="F733" s="19">
        <v>42500</v>
      </c>
      <c r="G733" s="19">
        <v>48374</v>
      </c>
      <c r="H733" s="19">
        <v>51294</v>
      </c>
      <c r="I733" s="19">
        <v>50670</v>
      </c>
      <c r="J733" s="19">
        <v>63507</v>
      </c>
      <c r="K733" s="19">
        <v>65122</v>
      </c>
      <c r="L733" s="19">
        <v>65122</v>
      </c>
      <c r="M733" s="19">
        <v>65122</v>
      </c>
      <c r="N733" s="19">
        <v>65122</v>
      </c>
      <c r="O733" s="19">
        <v>65122</v>
      </c>
      <c r="P733" s="29"/>
    </row>
    <row r="734" spans="1:16" s="3" customFormat="1" ht="27" customHeight="1" x14ac:dyDescent="0.2">
      <c r="A734" s="73" t="s">
        <v>39</v>
      </c>
      <c r="B734" s="63" t="s">
        <v>83</v>
      </c>
      <c r="C734" s="20" t="s">
        <v>4</v>
      </c>
      <c r="D734" s="19">
        <f t="shared" si="307"/>
        <v>1407975.6</v>
      </c>
      <c r="E734" s="19">
        <f t="shared" ref="E734:J736" si="322">E739+E744+E749+E754+E759+E764+E769+E774+E779</f>
        <v>104697.3</v>
      </c>
      <c r="F734" s="19">
        <f t="shared" si="322"/>
        <v>114117.4</v>
      </c>
      <c r="G734" s="19">
        <f t="shared" si="322"/>
        <v>124646.39999999999</v>
      </c>
      <c r="H734" s="19">
        <f t="shared" si="322"/>
        <v>113658.8</v>
      </c>
      <c r="I734" s="19">
        <f t="shared" ref="I734" si="323">SUM(I735:I738)</f>
        <v>115383.1</v>
      </c>
      <c r="J734" s="19">
        <f>SUM(J735:J738)</f>
        <v>128811.3</v>
      </c>
      <c r="K734" s="19">
        <f t="shared" ref="K734:O734" si="324">SUM(K735:K738)</f>
        <v>138862.1</v>
      </c>
      <c r="L734" s="19">
        <f t="shared" si="324"/>
        <v>143844</v>
      </c>
      <c r="M734" s="19">
        <f t="shared" si="324"/>
        <v>141318.39999999999</v>
      </c>
      <c r="N734" s="19">
        <f t="shared" si="324"/>
        <v>141318.39999999999</v>
      </c>
      <c r="O734" s="19">
        <f t="shared" si="324"/>
        <v>141318.39999999999</v>
      </c>
      <c r="P734" s="29"/>
    </row>
    <row r="735" spans="1:16" s="3" customFormat="1" ht="31.35" customHeight="1" x14ac:dyDescent="0.2">
      <c r="A735" s="74"/>
      <c r="B735" s="64"/>
      <c r="C735" s="20" t="s">
        <v>2</v>
      </c>
      <c r="D735" s="19">
        <f t="shared" si="307"/>
        <v>47967.4</v>
      </c>
      <c r="E735" s="19">
        <f t="shared" si="322"/>
        <v>3918.1</v>
      </c>
      <c r="F735" s="19">
        <f t="shared" si="322"/>
        <v>3554.9</v>
      </c>
      <c r="G735" s="19">
        <f t="shared" si="322"/>
        <v>5225.7</v>
      </c>
      <c r="H735" s="19">
        <f t="shared" si="322"/>
        <v>4449.6000000000004</v>
      </c>
      <c r="I735" s="19">
        <f t="shared" ref="I735" si="325">I740+I745+I750+I755+I760+I765+I770+I775+I780</f>
        <v>4904.5</v>
      </c>
      <c r="J735" s="19">
        <f>J740+J745+J750+J755+J760+J765+J770+J775+J780</f>
        <v>6532.5</v>
      </c>
      <c r="K735" s="19">
        <f>K740+K745+K750+K755+K760+K765+K770+K775+K780</f>
        <v>4729.8</v>
      </c>
      <c r="L735" s="19">
        <f t="shared" ref="L735:O735" si="326">L740+L745+L750+L755+L760+L765+L770+L775+L780</f>
        <v>4127.1000000000004</v>
      </c>
      <c r="M735" s="19">
        <f t="shared" si="326"/>
        <v>3508.4</v>
      </c>
      <c r="N735" s="19">
        <f t="shared" si="326"/>
        <v>3508.4</v>
      </c>
      <c r="O735" s="19">
        <f t="shared" si="326"/>
        <v>3508.4</v>
      </c>
      <c r="P735" s="29"/>
    </row>
    <row r="736" spans="1:16" s="3" customFormat="1" ht="21.75" customHeight="1" x14ac:dyDescent="0.2">
      <c r="A736" s="74"/>
      <c r="B736" s="64"/>
      <c r="C736" s="33" t="s">
        <v>3</v>
      </c>
      <c r="D736" s="19">
        <f t="shared" si="307"/>
        <v>1359768.2</v>
      </c>
      <c r="E736" s="19">
        <f t="shared" si="322"/>
        <v>100539.2</v>
      </c>
      <c r="F736" s="19">
        <f t="shared" si="322"/>
        <v>110562.5</v>
      </c>
      <c r="G736" s="19">
        <f t="shared" si="322"/>
        <v>119420.7</v>
      </c>
      <c r="H736" s="19">
        <f t="shared" si="322"/>
        <v>109209.2</v>
      </c>
      <c r="I736" s="19">
        <f t="shared" si="322"/>
        <v>110478.6</v>
      </c>
      <c r="J736" s="19">
        <f t="shared" si="322"/>
        <v>122278.8</v>
      </c>
      <c r="K736" s="19">
        <f t="shared" ref="K736:O736" si="327">K741+K746+K751+K756+K761+K766+K771+K776+K781</f>
        <v>134132.29999999999</v>
      </c>
      <c r="L736" s="19">
        <f t="shared" si="327"/>
        <v>139716.9</v>
      </c>
      <c r="M736" s="19">
        <f t="shared" si="327"/>
        <v>137810</v>
      </c>
      <c r="N736" s="19">
        <f t="shared" si="327"/>
        <v>137810</v>
      </c>
      <c r="O736" s="19">
        <f t="shared" si="327"/>
        <v>137810</v>
      </c>
      <c r="P736" s="29"/>
    </row>
    <row r="737" spans="1:16" s="3" customFormat="1" ht="36.75" customHeight="1" x14ac:dyDescent="0.2">
      <c r="A737" s="74"/>
      <c r="B737" s="64"/>
      <c r="C737" s="33" t="s">
        <v>19</v>
      </c>
      <c r="D737" s="19">
        <f t="shared" si="307"/>
        <v>240</v>
      </c>
      <c r="E737" s="19">
        <v>240</v>
      </c>
      <c r="F737" s="19">
        <f t="shared" ref="F737:J738" si="328">F742+F747+F752+F757+F762+F767+F772+F777+F782</f>
        <v>0</v>
      </c>
      <c r="G737" s="19">
        <f t="shared" si="328"/>
        <v>0</v>
      </c>
      <c r="H737" s="19">
        <f t="shared" si="328"/>
        <v>0</v>
      </c>
      <c r="I737" s="19">
        <f t="shared" si="328"/>
        <v>0</v>
      </c>
      <c r="J737" s="19">
        <f t="shared" si="328"/>
        <v>0</v>
      </c>
      <c r="K737" s="19">
        <f t="shared" ref="K737:O737" si="329">K742+K747+K752+K757+K762+K767+K772+K777+K782</f>
        <v>0</v>
      </c>
      <c r="L737" s="19">
        <f t="shared" si="329"/>
        <v>0</v>
      </c>
      <c r="M737" s="19">
        <f t="shared" si="329"/>
        <v>0</v>
      </c>
      <c r="N737" s="19">
        <f t="shared" si="329"/>
        <v>0</v>
      </c>
      <c r="O737" s="19">
        <f t="shared" si="329"/>
        <v>0</v>
      </c>
      <c r="P737" s="29"/>
    </row>
    <row r="738" spans="1:16" s="3" customFormat="1" ht="24" customHeight="1" x14ac:dyDescent="0.2">
      <c r="A738" s="75"/>
      <c r="B738" s="65"/>
      <c r="C738" s="33" t="s">
        <v>9</v>
      </c>
      <c r="D738" s="19">
        <f t="shared" si="307"/>
        <v>0</v>
      </c>
      <c r="E738" s="19">
        <f>E743+E748+E753+E758+E763+E768+E773+E778+E783</f>
        <v>0</v>
      </c>
      <c r="F738" s="19">
        <f t="shared" si="328"/>
        <v>0</v>
      </c>
      <c r="G738" s="19">
        <f t="shared" si="328"/>
        <v>0</v>
      </c>
      <c r="H738" s="19">
        <f t="shared" si="328"/>
        <v>0</v>
      </c>
      <c r="I738" s="19">
        <f t="shared" si="328"/>
        <v>0</v>
      </c>
      <c r="J738" s="19">
        <f t="shared" si="328"/>
        <v>0</v>
      </c>
      <c r="K738" s="19">
        <f t="shared" ref="K738:O738" si="330">K743+K748+K753+K758+K763+K768+K773+K778+K783</f>
        <v>0</v>
      </c>
      <c r="L738" s="19">
        <f t="shared" si="330"/>
        <v>0</v>
      </c>
      <c r="M738" s="19">
        <f t="shared" si="330"/>
        <v>0</v>
      </c>
      <c r="N738" s="19">
        <f t="shared" si="330"/>
        <v>0</v>
      </c>
      <c r="O738" s="19">
        <f t="shared" si="330"/>
        <v>0</v>
      </c>
      <c r="P738" s="29"/>
    </row>
    <row r="739" spans="1:16" s="3" customFormat="1" ht="19.5" customHeight="1" x14ac:dyDescent="0.2">
      <c r="A739" s="47" t="s">
        <v>121</v>
      </c>
      <c r="B739" s="55" t="s">
        <v>61</v>
      </c>
      <c r="C739" s="20" t="s">
        <v>4</v>
      </c>
      <c r="D739" s="19">
        <f t="shared" si="307"/>
        <v>47967.4</v>
      </c>
      <c r="E739" s="19">
        <f>SUM(E740:E743)</f>
        <v>3918.1</v>
      </c>
      <c r="F739" s="19">
        <f t="shared" ref="F739:O739" si="331">SUM(F740:F743)</f>
        <v>3554.9</v>
      </c>
      <c r="G739" s="19">
        <f t="shared" si="331"/>
        <v>5225.7</v>
      </c>
      <c r="H739" s="19">
        <f t="shared" si="331"/>
        <v>4449.6000000000004</v>
      </c>
      <c r="I739" s="19">
        <f t="shared" si="331"/>
        <v>4904.5</v>
      </c>
      <c r="J739" s="19">
        <f t="shared" si="331"/>
        <v>6532.5</v>
      </c>
      <c r="K739" s="19">
        <f t="shared" si="331"/>
        <v>4729.8</v>
      </c>
      <c r="L739" s="19">
        <f t="shared" si="331"/>
        <v>4127.1000000000004</v>
      </c>
      <c r="M739" s="19">
        <f t="shared" si="331"/>
        <v>3508.4</v>
      </c>
      <c r="N739" s="19">
        <f t="shared" si="331"/>
        <v>3508.4</v>
      </c>
      <c r="O739" s="19">
        <f t="shared" si="331"/>
        <v>3508.4</v>
      </c>
      <c r="P739" s="29"/>
    </row>
    <row r="740" spans="1:16" s="3" customFormat="1" ht="12.75" customHeight="1" x14ac:dyDescent="0.2">
      <c r="A740" s="48"/>
      <c r="B740" s="56"/>
      <c r="C740" s="20" t="s">
        <v>2</v>
      </c>
      <c r="D740" s="19">
        <f t="shared" si="307"/>
        <v>47967.4</v>
      </c>
      <c r="E740" s="19">
        <v>3918.1</v>
      </c>
      <c r="F740" s="19">
        <v>3554.9</v>
      </c>
      <c r="G740" s="19">
        <v>5225.7</v>
      </c>
      <c r="H740" s="19">
        <v>4449.6000000000004</v>
      </c>
      <c r="I740" s="19">
        <v>4904.5</v>
      </c>
      <c r="J740" s="19">
        <v>6532.5</v>
      </c>
      <c r="K740" s="19">
        <v>4729.8</v>
      </c>
      <c r="L740" s="21">
        <v>4127.1000000000004</v>
      </c>
      <c r="M740" s="21">
        <v>3508.4</v>
      </c>
      <c r="N740" s="21">
        <v>3508.4</v>
      </c>
      <c r="O740" s="21">
        <v>3508.4</v>
      </c>
      <c r="P740" s="29"/>
    </row>
    <row r="741" spans="1:16" s="3" customFormat="1" ht="20.25" customHeight="1" x14ac:dyDescent="0.2">
      <c r="A741" s="48"/>
      <c r="B741" s="56"/>
      <c r="C741" s="33" t="s">
        <v>3</v>
      </c>
      <c r="D741" s="19">
        <f t="shared" si="307"/>
        <v>0</v>
      </c>
      <c r="E741" s="19"/>
      <c r="F741" s="19"/>
      <c r="G741" s="19"/>
      <c r="H741" s="19"/>
      <c r="I741" s="19"/>
      <c r="J741" s="19"/>
      <c r="K741" s="19"/>
      <c r="L741" s="20"/>
      <c r="M741" s="20"/>
      <c r="N741" s="20"/>
      <c r="O741" s="20"/>
      <c r="P741" s="29"/>
    </row>
    <row r="742" spans="1:16" s="3" customFormat="1" ht="36" customHeight="1" x14ac:dyDescent="0.2">
      <c r="A742" s="48"/>
      <c r="B742" s="56"/>
      <c r="C742" s="33" t="s">
        <v>19</v>
      </c>
      <c r="D742" s="19">
        <f t="shared" si="307"/>
        <v>0</v>
      </c>
      <c r="E742" s="19"/>
      <c r="F742" s="19"/>
      <c r="G742" s="19"/>
      <c r="H742" s="19"/>
      <c r="I742" s="19"/>
      <c r="J742" s="19"/>
      <c r="K742" s="19"/>
      <c r="L742" s="20"/>
      <c r="M742" s="20"/>
      <c r="N742" s="20"/>
      <c r="O742" s="20"/>
      <c r="P742" s="29"/>
    </row>
    <row r="743" spans="1:16" s="3" customFormat="1" ht="21" customHeight="1" x14ac:dyDescent="0.2">
      <c r="A743" s="49"/>
      <c r="B743" s="57"/>
      <c r="C743" s="33" t="s">
        <v>9</v>
      </c>
      <c r="D743" s="19">
        <f t="shared" si="307"/>
        <v>0</v>
      </c>
      <c r="E743" s="19"/>
      <c r="F743" s="19"/>
      <c r="G743" s="19"/>
      <c r="H743" s="19"/>
      <c r="I743" s="19"/>
      <c r="J743" s="19"/>
      <c r="K743" s="19"/>
      <c r="L743" s="20"/>
      <c r="M743" s="20"/>
      <c r="N743" s="20"/>
      <c r="O743" s="20"/>
      <c r="P743" s="29"/>
    </row>
    <row r="744" spans="1:16" s="3" customFormat="1" ht="20.25" customHeight="1" x14ac:dyDescent="0.2">
      <c r="A744" s="47" t="s">
        <v>125</v>
      </c>
      <c r="B744" s="55" t="s">
        <v>40</v>
      </c>
      <c r="C744" s="20" t="s">
        <v>4</v>
      </c>
      <c r="D744" s="19">
        <f t="shared" si="307"/>
        <v>181126.9</v>
      </c>
      <c r="E744" s="19">
        <f t="shared" ref="E744:O744" si="332">E745+E746+E747+E748</f>
        <v>8306.2000000000007</v>
      </c>
      <c r="F744" s="19">
        <f>F745+F746+F747+F748</f>
        <v>10736.1</v>
      </c>
      <c r="G744" s="19">
        <f t="shared" si="332"/>
        <v>11845.6</v>
      </c>
      <c r="H744" s="19">
        <f t="shared" si="332"/>
        <v>12970.2</v>
      </c>
      <c r="I744" s="19">
        <f t="shared" si="332"/>
        <v>14176.3</v>
      </c>
      <c r="J744" s="19">
        <f t="shared" si="332"/>
        <v>17906.5</v>
      </c>
      <c r="K744" s="19">
        <f t="shared" si="332"/>
        <v>21080</v>
      </c>
      <c r="L744" s="19">
        <f t="shared" si="332"/>
        <v>21541</v>
      </c>
      <c r="M744" s="19">
        <f t="shared" si="332"/>
        <v>20855</v>
      </c>
      <c r="N744" s="19">
        <f t="shared" si="332"/>
        <v>20855</v>
      </c>
      <c r="O744" s="19">
        <f t="shared" si="332"/>
        <v>20855</v>
      </c>
      <c r="P744" s="29"/>
    </row>
    <row r="745" spans="1:16" s="3" customFormat="1" ht="20.25" customHeight="1" x14ac:dyDescent="0.2">
      <c r="A745" s="48"/>
      <c r="B745" s="56"/>
      <c r="C745" s="20" t="s">
        <v>2</v>
      </c>
      <c r="D745" s="19">
        <f t="shared" si="307"/>
        <v>0</v>
      </c>
      <c r="E745" s="19"/>
      <c r="F745" s="19"/>
      <c r="G745" s="19"/>
      <c r="H745" s="19"/>
      <c r="I745" s="19"/>
      <c r="J745" s="19"/>
      <c r="K745" s="19"/>
      <c r="L745" s="20"/>
      <c r="M745" s="20"/>
      <c r="N745" s="20"/>
      <c r="O745" s="20"/>
      <c r="P745" s="29"/>
    </row>
    <row r="746" spans="1:16" s="3" customFormat="1" ht="24" customHeight="1" x14ac:dyDescent="0.2">
      <c r="A746" s="48"/>
      <c r="B746" s="56"/>
      <c r="C746" s="33" t="s">
        <v>3</v>
      </c>
      <c r="D746" s="19">
        <f t="shared" si="307"/>
        <v>181126.9</v>
      </c>
      <c r="E746" s="19">
        <v>8306.2000000000007</v>
      </c>
      <c r="F746" s="19">
        <v>10736.1</v>
      </c>
      <c r="G746" s="19">
        <v>11845.6</v>
      </c>
      <c r="H746" s="19">
        <v>12970.2</v>
      </c>
      <c r="I746" s="19">
        <v>14176.3</v>
      </c>
      <c r="J746" s="19">
        <v>17906.5</v>
      </c>
      <c r="K746" s="19">
        <v>21080</v>
      </c>
      <c r="L746" s="21">
        <v>21541</v>
      </c>
      <c r="M746" s="21">
        <v>20855</v>
      </c>
      <c r="N746" s="21">
        <v>20855</v>
      </c>
      <c r="O746" s="21">
        <v>20855</v>
      </c>
      <c r="P746" s="29"/>
    </row>
    <row r="747" spans="1:16" s="3" customFormat="1" ht="35.25" customHeight="1" x14ac:dyDescent="0.2">
      <c r="A747" s="48"/>
      <c r="B747" s="56"/>
      <c r="C747" s="33" t="s">
        <v>19</v>
      </c>
      <c r="D747" s="19">
        <f t="shared" si="307"/>
        <v>0</v>
      </c>
      <c r="E747" s="19"/>
      <c r="F747" s="19"/>
      <c r="G747" s="19"/>
      <c r="H747" s="19"/>
      <c r="I747" s="19"/>
      <c r="J747" s="19"/>
      <c r="K747" s="19"/>
      <c r="L747" s="20"/>
      <c r="M747" s="20"/>
      <c r="N747" s="20"/>
      <c r="O747" s="20"/>
      <c r="P747" s="29"/>
    </row>
    <row r="748" spans="1:16" s="3" customFormat="1" ht="24" customHeight="1" x14ac:dyDescent="0.2">
      <c r="A748" s="49"/>
      <c r="B748" s="57"/>
      <c r="C748" s="33" t="s">
        <v>9</v>
      </c>
      <c r="D748" s="19">
        <f t="shared" si="307"/>
        <v>0</v>
      </c>
      <c r="E748" s="19"/>
      <c r="F748" s="19"/>
      <c r="G748" s="19"/>
      <c r="H748" s="19"/>
      <c r="I748" s="19"/>
      <c r="J748" s="19"/>
      <c r="K748" s="19"/>
      <c r="L748" s="20"/>
      <c r="M748" s="20"/>
      <c r="N748" s="20"/>
      <c r="O748" s="20"/>
      <c r="P748" s="29"/>
    </row>
    <row r="749" spans="1:16" s="3" customFormat="1" ht="28.5" customHeight="1" x14ac:dyDescent="0.2">
      <c r="A749" s="47" t="s">
        <v>32</v>
      </c>
      <c r="B749" s="55" t="s">
        <v>41</v>
      </c>
      <c r="C749" s="20" t="s">
        <v>4</v>
      </c>
      <c r="D749" s="19">
        <f t="shared" si="307"/>
        <v>196387.7</v>
      </c>
      <c r="E749" s="19">
        <f t="shared" ref="E749:O749" si="333">E750+E751+E752+E753</f>
        <v>9044.6</v>
      </c>
      <c r="F749" s="19">
        <f>F750+F751+F752+F753</f>
        <v>11596.6</v>
      </c>
      <c r="G749" s="19">
        <f t="shared" si="333"/>
        <v>13013.6</v>
      </c>
      <c r="H749" s="19">
        <f t="shared" si="333"/>
        <v>14577.3</v>
      </c>
      <c r="I749" s="19">
        <f t="shared" si="333"/>
        <v>15610.4</v>
      </c>
      <c r="J749" s="19">
        <f t="shared" si="333"/>
        <v>19549.3</v>
      </c>
      <c r="K749" s="19">
        <f t="shared" si="333"/>
        <v>22894</v>
      </c>
      <c r="L749" s="19">
        <f t="shared" si="333"/>
        <v>22964.9</v>
      </c>
      <c r="M749" s="19">
        <f t="shared" si="333"/>
        <v>22379</v>
      </c>
      <c r="N749" s="19">
        <f t="shared" si="333"/>
        <v>22379</v>
      </c>
      <c r="O749" s="19">
        <f t="shared" si="333"/>
        <v>22379</v>
      </c>
      <c r="P749" s="29"/>
    </row>
    <row r="750" spans="1:16" s="3" customFormat="1" ht="27.75" customHeight="1" x14ac:dyDescent="0.2">
      <c r="A750" s="48"/>
      <c r="B750" s="56"/>
      <c r="C750" s="20" t="s">
        <v>2</v>
      </c>
      <c r="D750" s="19">
        <f t="shared" si="307"/>
        <v>0</v>
      </c>
      <c r="E750" s="19"/>
      <c r="F750" s="19"/>
      <c r="G750" s="19"/>
      <c r="H750" s="19"/>
      <c r="I750" s="19"/>
      <c r="J750" s="19"/>
      <c r="K750" s="19"/>
      <c r="L750" s="20"/>
      <c r="M750" s="20"/>
      <c r="N750" s="20"/>
      <c r="O750" s="20"/>
      <c r="P750" s="29"/>
    </row>
    <row r="751" spans="1:16" s="3" customFormat="1" ht="24" customHeight="1" x14ac:dyDescent="0.2">
      <c r="A751" s="48"/>
      <c r="B751" s="56"/>
      <c r="C751" s="33" t="s">
        <v>3</v>
      </c>
      <c r="D751" s="19">
        <f t="shared" si="307"/>
        <v>196387.7</v>
      </c>
      <c r="E751" s="19">
        <v>9044.6</v>
      </c>
      <c r="F751" s="19">
        <v>11596.6</v>
      </c>
      <c r="G751" s="19">
        <v>13013.6</v>
      </c>
      <c r="H751" s="19">
        <v>14577.3</v>
      </c>
      <c r="I751" s="19">
        <v>15610.4</v>
      </c>
      <c r="J751" s="19">
        <v>19549.3</v>
      </c>
      <c r="K751" s="19">
        <v>22894</v>
      </c>
      <c r="L751" s="19">
        <v>22964.9</v>
      </c>
      <c r="M751" s="19">
        <v>22379</v>
      </c>
      <c r="N751" s="19">
        <v>22379</v>
      </c>
      <c r="O751" s="19">
        <v>22379</v>
      </c>
      <c r="P751" s="29"/>
    </row>
    <row r="752" spans="1:16" s="3" customFormat="1" ht="37.5" customHeight="1" x14ac:dyDescent="0.2">
      <c r="A752" s="48"/>
      <c r="B752" s="56"/>
      <c r="C752" s="33" t="s">
        <v>19</v>
      </c>
      <c r="D752" s="19">
        <f t="shared" si="307"/>
        <v>0</v>
      </c>
      <c r="E752" s="19"/>
      <c r="F752" s="19"/>
      <c r="G752" s="19"/>
      <c r="H752" s="19"/>
      <c r="I752" s="19"/>
      <c r="J752" s="19"/>
      <c r="K752" s="19"/>
      <c r="L752" s="20"/>
      <c r="M752" s="20"/>
      <c r="N752" s="20"/>
      <c r="O752" s="20"/>
      <c r="P752" s="29"/>
    </row>
    <row r="753" spans="1:16" s="3" customFormat="1" ht="21" customHeight="1" x14ac:dyDescent="0.2">
      <c r="A753" s="49"/>
      <c r="B753" s="57"/>
      <c r="C753" s="33" t="s">
        <v>9</v>
      </c>
      <c r="D753" s="19">
        <f t="shared" si="307"/>
        <v>0</v>
      </c>
      <c r="E753" s="19"/>
      <c r="F753" s="19"/>
      <c r="G753" s="19"/>
      <c r="H753" s="19"/>
      <c r="I753" s="19"/>
      <c r="J753" s="19"/>
      <c r="K753" s="19"/>
      <c r="L753" s="20"/>
      <c r="M753" s="20"/>
      <c r="N753" s="20"/>
      <c r="O753" s="20"/>
      <c r="P753" s="29"/>
    </row>
    <row r="754" spans="1:16" s="3" customFormat="1" ht="22.5" customHeight="1" x14ac:dyDescent="0.2">
      <c r="A754" s="47" t="s">
        <v>134</v>
      </c>
      <c r="B754" s="55" t="s">
        <v>42</v>
      </c>
      <c r="C754" s="20" t="s">
        <v>4</v>
      </c>
      <c r="D754" s="19">
        <f t="shared" si="307"/>
        <v>947701.6</v>
      </c>
      <c r="E754" s="19">
        <f t="shared" ref="E754:O754" si="334">E755+E756+E757+E758</f>
        <v>74359.600000000006</v>
      </c>
      <c r="F754" s="19">
        <f t="shared" si="334"/>
        <v>78728.899999999994</v>
      </c>
      <c r="G754" s="19">
        <f t="shared" si="334"/>
        <v>80985</v>
      </c>
      <c r="H754" s="19">
        <f t="shared" si="334"/>
        <v>79126.7</v>
      </c>
      <c r="I754" s="19">
        <f t="shared" si="334"/>
        <v>80581.100000000006</v>
      </c>
      <c r="J754" s="19">
        <f t="shared" si="334"/>
        <v>84823</v>
      </c>
      <c r="K754" s="19">
        <f t="shared" si="334"/>
        <v>90158.3</v>
      </c>
      <c r="L754" s="19">
        <f t="shared" si="334"/>
        <v>95211</v>
      </c>
      <c r="M754" s="19">
        <f t="shared" si="334"/>
        <v>94576</v>
      </c>
      <c r="N754" s="19">
        <f t="shared" si="334"/>
        <v>94576</v>
      </c>
      <c r="O754" s="19">
        <f t="shared" si="334"/>
        <v>94576</v>
      </c>
      <c r="P754" s="29"/>
    </row>
    <row r="755" spans="1:16" s="3" customFormat="1" ht="24.75" customHeight="1" x14ac:dyDescent="0.2">
      <c r="A755" s="48"/>
      <c r="B755" s="56"/>
      <c r="C755" s="20" t="s">
        <v>2</v>
      </c>
      <c r="D755" s="19">
        <f t="shared" si="307"/>
        <v>0</v>
      </c>
      <c r="E755" s="19"/>
      <c r="F755" s="19"/>
      <c r="G755" s="19"/>
      <c r="H755" s="19"/>
      <c r="I755" s="19"/>
      <c r="J755" s="19"/>
      <c r="K755" s="19"/>
      <c r="L755" s="20"/>
      <c r="M755" s="20"/>
      <c r="N755" s="20"/>
      <c r="O755" s="20"/>
      <c r="P755" s="29"/>
    </row>
    <row r="756" spans="1:16" s="3" customFormat="1" ht="21.75" customHeight="1" x14ac:dyDescent="0.2">
      <c r="A756" s="48"/>
      <c r="B756" s="56"/>
      <c r="C756" s="33" t="s">
        <v>3</v>
      </c>
      <c r="D756" s="19">
        <f t="shared" si="307"/>
        <v>947701.6</v>
      </c>
      <c r="E756" s="19">
        <v>74359.600000000006</v>
      </c>
      <c r="F756" s="19">
        <v>78728.899999999994</v>
      </c>
      <c r="G756" s="19">
        <v>80985</v>
      </c>
      <c r="H756" s="19">
        <v>79126.7</v>
      </c>
      <c r="I756" s="19">
        <v>80581.100000000006</v>
      </c>
      <c r="J756" s="19">
        <v>84823</v>
      </c>
      <c r="K756" s="19">
        <v>90158.3</v>
      </c>
      <c r="L756" s="20">
        <v>95211</v>
      </c>
      <c r="M756" s="20">
        <v>94576</v>
      </c>
      <c r="N756" s="20">
        <v>94576</v>
      </c>
      <c r="O756" s="20">
        <v>94576</v>
      </c>
      <c r="P756" s="29"/>
    </row>
    <row r="757" spans="1:16" s="3" customFormat="1" ht="33.75" customHeight="1" x14ac:dyDescent="0.2">
      <c r="A757" s="48"/>
      <c r="B757" s="56"/>
      <c r="C757" s="33" t="s">
        <v>19</v>
      </c>
      <c r="D757" s="19">
        <f t="shared" si="307"/>
        <v>0</v>
      </c>
      <c r="E757" s="19"/>
      <c r="F757" s="19"/>
      <c r="G757" s="19"/>
      <c r="H757" s="19"/>
      <c r="I757" s="19"/>
      <c r="J757" s="19"/>
      <c r="K757" s="19"/>
      <c r="L757" s="20"/>
      <c r="M757" s="20"/>
      <c r="N757" s="20"/>
      <c r="O757" s="20"/>
      <c r="P757" s="29"/>
    </row>
    <row r="758" spans="1:16" s="3" customFormat="1" ht="24.75" customHeight="1" x14ac:dyDescent="0.2">
      <c r="A758" s="49"/>
      <c r="B758" s="57"/>
      <c r="C758" s="33" t="s">
        <v>9</v>
      </c>
      <c r="D758" s="19">
        <f t="shared" si="307"/>
        <v>0</v>
      </c>
      <c r="E758" s="19"/>
      <c r="F758" s="19"/>
      <c r="G758" s="19"/>
      <c r="H758" s="19"/>
      <c r="I758" s="19"/>
      <c r="J758" s="19"/>
      <c r="K758" s="19"/>
      <c r="L758" s="20"/>
      <c r="M758" s="20"/>
      <c r="N758" s="20"/>
      <c r="O758" s="20"/>
      <c r="P758" s="29"/>
    </row>
    <row r="759" spans="1:16" s="3" customFormat="1" ht="20.25" customHeight="1" x14ac:dyDescent="0.2">
      <c r="A759" s="47" t="s">
        <v>136</v>
      </c>
      <c r="B759" s="55" t="s">
        <v>43</v>
      </c>
      <c r="C759" s="20" t="s">
        <v>4</v>
      </c>
      <c r="D759" s="19">
        <f t="shared" si="307"/>
        <v>2405.6</v>
      </c>
      <c r="E759" s="19">
        <f t="shared" ref="E759:O759" si="335">E760+E761+E762+E763</f>
        <v>698.8</v>
      </c>
      <c r="F759" s="19">
        <f t="shared" si="335"/>
        <v>837.6</v>
      </c>
      <c r="G759" s="19">
        <f t="shared" si="335"/>
        <v>771.3</v>
      </c>
      <c r="H759" s="19">
        <f t="shared" si="335"/>
        <v>97.9</v>
      </c>
      <c r="I759" s="19">
        <f t="shared" si="335"/>
        <v>0</v>
      </c>
      <c r="J759" s="19">
        <f t="shared" si="335"/>
        <v>0</v>
      </c>
      <c r="K759" s="19">
        <f t="shared" si="335"/>
        <v>0</v>
      </c>
      <c r="L759" s="19">
        <f t="shared" si="335"/>
        <v>0</v>
      </c>
      <c r="M759" s="19">
        <f t="shared" si="335"/>
        <v>0</v>
      </c>
      <c r="N759" s="19">
        <f t="shared" si="335"/>
        <v>0</v>
      </c>
      <c r="O759" s="19">
        <f t="shared" si="335"/>
        <v>0</v>
      </c>
      <c r="P759" s="29"/>
    </row>
    <row r="760" spans="1:16" s="3" customFormat="1" ht="27" customHeight="1" x14ac:dyDescent="0.2">
      <c r="A760" s="48"/>
      <c r="B760" s="56"/>
      <c r="C760" s="20" t="s">
        <v>2</v>
      </c>
      <c r="D760" s="19">
        <f t="shared" si="307"/>
        <v>0</v>
      </c>
      <c r="E760" s="19"/>
      <c r="F760" s="19"/>
      <c r="G760" s="19"/>
      <c r="H760" s="19"/>
      <c r="I760" s="19"/>
      <c r="J760" s="19"/>
      <c r="K760" s="19"/>
      <c r="L760" s="20"/>
      <c r="M760" s="20"/>
      <c r="N760" s="20"/>
      <c r="O760" s="20"/>
      <c r="P760" s="29"/>
    </row>
    <row r="761" spans="1:16" s="3" customFormat="1" ht="21.75" customHeight="1" x14ac:dyDescent="0.2">
      <c r="A761" s="48"/>
      <c r="B761" s="56"/>
      <c r="C761" s="33" t="s">
        <v>3</v>
      </c>
      <c r="D761" s="19">
        <f t="shared" si="307"/>
        <v>2405.6</v>
      </c>
      <c r="E761" s="19">
        <v>698.8</v>
      </c>
      <c r="F761" s="19">
        <v>837.6</v>
      </c>
      <c r="G761" s="19">
        <v>771.3</v>
      </c>
      <c r="H761" s="19">
        <v>97.9</v>
      </c>
      <c r="I761" s="19">
        <v>0</v>
      </c>
      <c r="J761" s="19">
        <v>0</v>
      </c>
      <c r="K761" s="19">
        <v>0</v>
      </c>
      <c r="L761" s="20"/>
      <c r="M761" s="20"/>
      <c r="N761" s="20"/>
      <c r="O761" s="20"/>
      <c r="P761" s="29"/>
    </row>
    <row r="762" spans="1:16" s="3" customFormat="1" ht="33" customHeight="1" x14ac:dyDescent="0.2">
      <c r="A762" s="48"/>
      <c r="B762" s="56"/>
      <c r="C762" s="33" t="s">
        <v>19</v>
      </c>
      <c r="D762" s="19">
        <f t="shared" si="307"/>
        <v>0</v>
      </c>
      <c r="E762" s="19"/>
      <c r="F762" s="19"/>
      <c r="G762" s="19"/>
      <c r="H762" s="19"/>
      <c r="I762" s="19"/>
      <c r="J762" s="19"/>
      <c r="K762" s="19"/>
      <c r="L762" s="20"/>
      <c r="M762" s="20"/>
      <c r="N762" s="20"/>
      <c r="O762" s="20"/>
      <c r="P762" s="29"/>
    </row>
    <row r="763" spans="1:16" s="3" customFormat="1" ht="23.25" customHeight="1" x14ac:dyDescent="0.2">
      <c r="A763" s="49"/>
      <c r="B763" s="57"/>
      <c r="C763" s="33" t="s">
        <v>9</v>
      </c>
      <c r="D763" s="19">
        <f t="shared" si="307"/>
        <v>0</v>
      </c>
      <c r="E763" s="19"/>
      <c r="F763" s="19"/>
      <c r="G763" s="19"/>
      <c r="H763" s="19"/>
      <c r="I763" s="19"/>
      <c r="J763" s="19"/>
      <c r="K763" s="19"/>
      <c r="L763" s="20"/>
      <c r="M763" s="20"/>
      <c r="N763" s="20"/>
      <c r="O763" s="20"/>
      <c r="P763" s="29"/>
    </row>
    <row r="764" spans="1:16" s="3" customFormat="1" ht="24.75" customHeight="1" x14ac:dyDescent="0.2">
      <c r="A764" s="47" t="s">
        <v>138</v>
      </c>
      <c r="B764" s="55" t="s">
        <v>62</v>
      </c>
      <c r="C764" s="20" t="s">
        <v>4</v>
      </c>
      <c r="D764" s="19">
        <f t="shared" si="307"/>
        <v>32146.400000000001</v>
      </c>
      <c r="E764" s="19">
        <f t="shared" ref="E764:O764" si="336">E765+E766+E767+E768</f>
        <v>8130</v>
      </c>
      <c r="F764" s="19">
        <f t="shared" si="336"/>
        <v>8663.2999999999993</v>
      </c>
      <c r="G764" s="19">
        <f t="shared" si="336"/>
        <v>12805.2</v>
      </c>
      <c r="H764" s="19">
        <f t="shared" si="336"/>
        <v>2437.1</v>
      </c>
      <c r="I764" s="19">
        <f t="shared" si="336"/>
        <v>110.8</v>
      </c>
      <c r="J764" s="19">
        <f t="shared" si="336"/>
        <v>0</v>
      </c>
      <c r="K764" s="19">
        <f t="shared" si="336"/>
        <v>0</v>
      </c>
      <c r="L764" s="19">
        <f t="shared" si="336"/>
        <v>0</v>
      </c>
      <c r="M764" s="19">
        <f t="shared" si="336"/>
        <v>0</v>
      </c>
      <c r="N764" s="19">
        <f t="shared" si="336"/>
        <v>0</v>
      </c>
      <c r="O764" s="19">
        <f t="shared" si="336"/>
        <v>0</v>
      </c>
      <c r="P764" s="29"/>
    </row>
    <row r="765" spans="1:16" s="3" customFormat="1" ht="22.5" customHeight="1" x14ac:dyDescent="0.2">
      <c r="A765" s="48"/>
      <c r="B765" s="56"/>
      <c r="C765" s="20" t="s">
        <v>2</v>
      </c>
      <c r="D765" s="19">
        <f t="shared" si="307"/>
        <v>0</v>
      </c>
      <c r="E765" s="19"/>
      <c r="F765" s="19"/>
      <c r="G765" s="19"/>
      <c r="H765" s="19"/>
      <c r="I765" s="19"/>
      <c r="J765" s="19"/>
      <c r="K765" s="19"/>
      <c r="L765" s="20"/>
      <c r="M765" s="20"/>
      <c r="N765" s="20"/>
      <c r="O765" s="20"/>
      <c r="P765" s="29"/>
    </row>
    <row r="766" spans="1:16" s="3" customFormat="1" ht="21" customHeight="1" x14ac:dyDescent="0.2">
      <c r="A766" s="48"/>
      <c r="B766" s="56"/>
      <c r="C766" s="33" t="s">
        <v>3</v>
      </c>
      <c r="D766" s="19">
        <f t="shared" si="307"/>
        <v>32146.400000000001</v>
      </c>
      <c r="E766" s="19">
        <v>8130</v>
      </c>
      <c r="F766" s="19">
        <v>8663.2999999999993</v>
      </c>
      <c r="G766" s="19">
        <v>12805.2</v>
      </c>
      <c r="H766" s="19">
        <v>2437.1</v>
      </c>
      <c r="I766" s="19">
        <v>110.8</v>
      </c>
      <c r="J766" s="19">
        <v>0</v>
      </c>
      <c r="K766" s="19">
        <v>0</v>
      </c>
      <c r="L766" s="20"/>
      <c r="M766" s="20"/>
      <c r="N766" s="20"/>
      <c r="O766" s="20"/>
      <c r="P766" s="29"/>
    </row>
    <row r="767" spans="1:16" s="3" customFormat="1" ht="30" customHeight="1" x14ac:dyDescent="0.2">
      <c r="A767" s="48"/>
      <c r="B767" s="56"/>
      <c r="C767" s="33" t="s">
        <v>19</v>
      </c>
      <c r="D767" s="19">
        <f t="shared" si="307"/>
        <v>0</v>
      </c>
      <c r="E767" s="19"/>
      <c r="F767" s="19"/>
      <c r="G767" s="19"/>
      <c r="H767" s="19"/>
      <c r="I767" s="19"/>
      <c r="J767" s="19"/>
      <c r="K767" s="19"/>
      <c r="L767" s="20"/>
      <c r="M767" s="20"/>
      <c r="N767" s="20"/>
      <c r="O767" s="20"/>
      <c r="P767" s="29"/>
    </row>
    <row r="768" spans="1:16" s="3" customFormat="1" ht="19.5" customHeight="1" x14ac:dyDescent="0.2">
      <c r="A768" s="49"/>
      <c r="B768" s="57"/>
      <c r="C768" s="33" t="s">
        <v>9</v>
      </c>
      <c r="D768" s="19">
        <f t="shared" ref="D768:D783" si="337">SUM(E768:O768)</f>
        <v>0</v>
      </c>
      <c r="E768" s="19"/>
      <c r="F768" s="19"/>
      <c r="G768" s="19"/>
      <c r="H768" s="19"/>
      <c r="I768" s="19"/>
      <c r="J768" s="19"/>
      <c r="K768" s="19"/>
      <c r="L768" s="20"/>
      <c r="M768" s="20"/>
      <c r="N768" s="20"/>
      <c r="O768" s="20"/>
      <c r="P768" s="29"/>
    </row>
    <row r="769" spans="1:16" s="3" customFormat="1" ht="13.5" customHeight="1" x14ac:dyDescent="0.2">
      <c r="A769" s="47" t="s">
        <v>142</v>
      </c>
      <c r="B769" s="55" t="s">
        <v>75</v>
      </c>
      <c r="C769" s="20" t="s">
        <v>4</v>
      </c>
      <c r="D769" s="19">
        <f t="shared" si="337"/>
        <v>37</v>
      </c>
      <c r="E769" s="19">
        <f t="shared" ref="E769:O769" si="338">E770+E771+E772+E773</f>
        <v>37</v>
      </c>
      <c r="F769" s="19">
        <f t="shared" si="338"/>
        <v>0</v>
      </c>
      <c r="G769" s="19">
        <f t="shared" si="338"/>
        <v>0</v>
      </c>
      <c r="H769" s="19">
        <f t="shared" si="338"/>
        <v>0</v>
      </c>
      <c r="I769" s="19">
        <f t="shared" si="338"/>
        <v>0</v>
      </c>
      <c r="J769" s="19">
        <f t="shared" si="338"/>
        <v>0</v>
      </c>
      <c r="K769" s="19">
        <f t="shared" si="338"/>
        <v>0</v>
      </c>
      <c r="L769" s="19">
        <f t="shared" si="338"/>
        <v>0</v>
      </c>
      <c r="M769" s="19">
        <f t="shared" si="338"/>
        <v>0</v>
      </c>
      <c r="N769" s="19">
        <f t="shared" si="338"/>
        <v>0</v>
      </c>
      <c r="O769" s="19">
        <f t="shared" si="338"/>
        <v>0</v>
      </c>
      <c r="P769" s="29"/>
    </row>
    <row r="770" spans="1:16" s="3" customFormat="1" ht="24" customHeight="1" x14ac:dyDescent="0.2">
      <c r="A770" s="48"/>
      <c r="B770" s="56"/>
      <c r="C770" s="20" t="s">
        <v>2</v>
      </c>
      <c r="D770" s="19">
        <f t="shared" si="337"/>
        <v>0</v>
      </c>
      <c r="E770" s="19"/>
      <c r="F770" s="19"/>
      <c r="G770" s="19"/>
      <c r="H770" s="19"/>
      <c r="I770" s="19"/>
      <c r="J770" s="19"/>
      <c r="K770" s="19"/>
      <c r="L770" s="20"/>
      <c r="M770" s="20"/>
      <c r="N770" s="20"/>
      <c r="O770" s="20"/>
      <c r="P770" s="29"/>
    </row>
    <row r="771" spans="1:16" s="3" customFormat="1" ht="19.5" customHeight="1" x14ac:dyDescent="0.2">
      <c r="A771" s="48"/>
      <c r="B771" s="56"/>
      <c r="C771" s="33" t="s">
        <v>3</v>
      </c>
      <c r="D771" s="19">
        <f t="shared" si="337"/>
        <v>0</v>
      </c>
      <c r="E771" s="19"/>
      <c r="F771" s="19"/>
      <c r="G771" s="19"/>
      <c r="H771" s="19"/>
      <c r="I771" s="19"/>
      <c r="J771" s="19"/>
      <c r="K771" s="19"/>
      <c r="L771" s="20"/>
      <c r="M771" s="20"/>
      <c r="N771" s="20"/>
      <c r="O771" s="20"/>
      <c r="P771" s="29"/>
    </row>
    <row r="772" spans="1:16" s="3" customFormat="1" ht="30.75" customHeight="1" x14ac:dyDescent="0.2">
      <c r="A772" s="48"/>
      <c r="B772" s="56"/>
      <c r="C772" s="33" t="s">
        <v>19</v>
      </c>
      <c r="D772" s="19">
        <f t="shared" si="337"/>
        <v>37</v>
      </c>
      <c r="E772" s="19">
        <v>37</v>
      </c>
      <c r="F772" s="19"/>
      <c r="G772" s="19"/>
      <c r="H772" s="19"/>
      <c r="I772" s="19"/>
      <c r="J772" s="19"/>
      <c r="K772" s="19"/>
      <c r="L772" s="20"/>
      <c r="M772" s="20"/>
      <c r="N772" s="20"/>
      <c r="O772" s="20"/>
      <c r="P772" s="29"/>
    </row>
    <row r="773" spans="1:16" s="3" customFormat="1" ht="40.5" customHeight="1" x14ac:dyDescent="0.2">
      <c r="A773" s="49"/>
      <c r="B773" s="57"/>
      <c r="C773" s="33" t="s">
        <v>9</v>
      </c>
      <c r="D773" s="19">
        <f t="shared" si="337"/>
        <v>0</v>
      </c>
      <c r="E773" s="19"/>
      <c r="F773" s="19"/>
      <c r="G773" s="19"/>
      <c r="H773" s="19"/>
      <c r="I773" s="19"/>
      <c r="J773" s="19"/>
      <c r="K773" s="19"/>
      <c r="L773" s="20"/>
      <c r="M773" s="20"/>
      <c r="N773" s="20"/>
      <c r="O773" s="20"/>
      <c r="P773" s="29"/>
    </row>
    <row r="774" spans="1:16" s="3" customFormat="1" ht="27.75" customHeight="1" x14ac:dyDescent="0.2">
      <c r="A774" s="60" t="s">
        <v>143</v>
      </c>
      <c r="B774" s="55" t="s">
        <v>63</v>
      </c>
      <c r="C774" s="20" t="s">
        <v>4</v>
      </c>
      <c r="D774" s="19">
        <f t="shared" si="337"/>
        <v>178</v>
      </c>
      <c r="E774" s="19">
        <f t="shared" ref="E774:O774" si="339">E775+E776+E777+E778</f>
        <v>178</v>
      </c>
      <c r="F774" s="19">
        <f t="shared" si="339"/>
        <v>0</v>
      </c>
      <c r="G774" s="19">
        <f t="shared" si="339"/>
        <v>0</v>
      </c>
      <c r="H774" s="19">
        <f t="shared" si="339"/>
        <v>0</v>
      </c>
      <c r="I774" s="19">
        <f t="shared" si="339"/>
        <v>0</v>
      </c>
      <c r="J774" s="19">
        <f t="shared" si="339"/>
        <v>0</v>
      </c>
      <c r="K774" s="19">
        <f t="shared" si="339"/>
        <v>0</v>
      </c>
      <c r="L774" s="19">
        <f t="shared" si="339"/>
        <v>0</v>
      </c>
      <c r="M774" s="19">
        <f t="shared" si="339"/>
        <v>0</v>
      </c>
      <c r="N774" s="19">
        <f t="shared" si="339"/>
        <v>0</v>
      </c>
      <c r="O774" s="19">
        <f t="shared" si="339"/>
        <v>0</v>
      </c>
      <c r="P774" s="29"/>
    </row>
    <row r="775" spans="1:16" s="3" customFormat="1" ht="20.25" customHeight="1" x14ac:dyDescent="0.2">
      <c r="A775" s="61"/>
      <c r="B775" s="56"/>
      <c r="C775" s="20" t="s">
        <v>2</v>
      </c>
      <c r="D775" s="19">
        <f t="shared" si="337"/>
        <v>0</v>
      </c>
      <c r="E775" s="19"/>
      <c r="F775" s="19"/>
      <c r="G775" s="19"/>
      <c r="H775" s="19"/>
      <c r="I775" s="19"/>
      <c r="J775" s="19"/>
      <c r="K775" s="19"/>
      <c r="L775" s="20"/>
      <c r="M775" s="20"/>
      <c r="N775" s="20"/>
      <c r="O775" s="20"/>
      <c r="P775" s="29"/>
    </row>
    <row r="776" spans="1:16" s="3" customFormat="1" ht="24" customHeight="1" x14ac:dyDescent="0.2">
      <c r="A776" s="61"/>
      <c r="B776" s="56"/>
      <c r="C776" s="33" t="s">
        <v>3</v>
      </c>
      <c r="D776" s="19">
        <f t="shared" si="337"/>
        <v>0</v>
      </c>
      <c r="E776" s="19"/>
      <c r="F776" s="19"/>
      <c r="G776" s="19"/>
      <c r="H776" s="19"/>
      <c r="I776" s="19"/>
      <c r="J776" s="19"/>
      <c r="K776" s="19"/>
      <c r="L776" s="20"/>
      <c r="M776" s="20"/>
      <c r="N776" s="20"/>
      <c r="O776" s="20"/>
      <c r="P776" s="29"/>
    </row>
    <row r="777" spans="1:16" s="3" customFormat="1" ht="42.75" customHeight="1" x14ac:dyDescent="0.2">
      <c r="A777" s="61"/>
      <c r="B777" s="56"/>
      <c r="C777" s="33" t="s">
        <v>19</v>
      </c>
      <c r="D777" s="19">
        <f t="shared" si="337"/>
        <v>178</v>
      </c>
      <c r="E777" s="19">
        <v>178</v>
      </c>
      <c r="F777" s="19"/>
      <c r="G777" s="19"/>
      <c r="H777" s="19"/>
      <c r="I777" s="19"/>
      <c r="J777" s="19"/>
      <c r="K777" s="19"/>
      <c r="L777" s="20"/>
      <c r="M777" s="20"/>
      <c r="N777" s="20"/>
      <c r="O777" s="20"/>
      <c r="P777" s="29"/>
    </row>
    <row r="778" spans="1:16" s="3" customFormat="1" ht="27" customHeight="1" x14ac:dyDescent="0.2">
      <c r="A778" s="62"/>
      <c r="B778" s="57"/>
      <c r="C778" s="33" t="s">
        <v>9</v>
      </c>
      <c r="D778" s="19">
        <f t="shared" si="337"/>
        <v>0</v>
      </c>
      <c r="E778" s="19"/>
      <c r="F778" s="19"/>
      <c r="G778" s="19"/>
      <c r="H778" s="19"/>
      <c r="I778" s="19"/>
      <c r="J778" s="19"/>
      <c r="K778" s="19"/>
      <c r="L778" s="20"/>
      <c r="M778" s="20"/>
      <c r="N778" s="20"/>
      <c r="O778" s="20"/>
      <c r="P778" s="29"/>
    </row>
    <row r="779" spans="1:16" s="3" customFormat="1" ht="18" customHeight="1" x14ac:dyDescent="0.2">
      <c r="A779" s="47" t="s">
        <v>144</v>
      </c>
      <c r="B779" s="55" t="s">
        <v>44</v>
      </c>
      <c r="C779" s="20" t="s">
        <v>4</v>
      </c>
      <c r="D779" s="19">
        <f t="shared" si="337"/>
        <v>25</v>
      </c>
      <c r="E779" s="19">
        <f t="shared" ref="E779:O779" si="340">E780+E781+E782+E783</f>
        <v>25</v>
      </c>
      <c r="F779" s="19">
        <f t="shared" si="340"/>
        <v>0</v>
      </c>
      <c r="G779" s="19">
        <f t="shared" si="340"/>
        <v>0</v>
      </c>
      <c r="H779" s="19">
        <f t="shared" si="340"/>
        <v>0</v>
      </c>
      <c r="I779" s="19">
        <f t="shared" si="340"/>
        <v>0</v>
      </c>
      <c r="J779" s="19">
        <f t="shared" si="340"/>
        <v>0</v>
      </c>
      <c r="K779" s="19">
        <f t="shared" si="340"/>
        <v>0</v>
      </c>
      <c r="L779" s="19">
        <f t="shared" si="340"/>
        <v>0</v>
      </c>
      <c r="M779" s="19">
        <f t="shared" si="340"/>
        <v>0</v>
      </c>
      <c r="N779" s="19">
        <f t="shared" si="340"/>
        <v>0</v>
      </c>
      <c r="O779" s="19">
        <f t="shared" si="340"/>
        <v>0</v>
      </c>
      <c r="P779" s="29"/>
    </row>
    <row r="780" spans="1:16" s="3" customFormat="1" ht="27.75" customHeight="1" x14ac:dyDescent="0.2">
      <c r="A780" s="48"/>
      <c r="B780" s="56"/>
      <c r="C780" s="20" t="s">
        <v>2</v>
      </c>
      <c r="D780" s="19">
        <f t="shared" si="337"/>
        <v>0</v>
      </c>
      <c r="E780" s="19"/>
      <c r="F780" s="19"/>
      <c r="G780" s="19"/>
      <c r="H780" s="19"/>
      <c r="I780" s="19"/>
      <c r="J780" s="19"/>
      <c r="K780" s="19"/>
      <c r="L780" s="20"/>
      <c r="M780" s="20"/>
      <c r="N780" s="20"/>
      <c r="O780" s="20"/>
      <c r="P780" s="29"/>
    </row>
    <row r="781" spans="1:16" s="3" customFormat="1" ht="17.25" customHeight="1" x14ac:dyDescent="0.2">
      <c r="A781" s="48"/>
      <c r="B781" s="56"/>
      <c r="C781" s="33" t="s">
        <v>3</v>
      </c>
      <c r="D781" s="19">
        <f t="shared" si="337"/>
        <v>0</v>
      </c>
      <c r="E781" s="19"/>
      <c r="F781" s="19"/>
      <c r="G781" s="19"/>
      <c r="H781" s="19"/>
      <c r="I781" s="19"/>
      <c r="J781" s="19"/>
      <c r="K781" s="19"/>
      <c r="L781" s="20"/>
      <c r="M781" s="20"/>
      <c r="N781" s="20"/>
      <c r="O781" s="20"/>
      <c r="P781" s="29"/>
    </row>
    <row r="782" spans="1:16" s="3" customFormat="1" ht="44.25" customHeight="1" x14ac:dyDescent="0.2">
      <c r="A782" s="48"/>
      <c r="B782" s="56"/>
      <c r="C782" s="33" t="s">
        <v>19</v>
      </c>
      <c r="D782" s="19">
        <f t="shared" si="337"/>
        <v>25</v>
      </c>
      <c r="E782" s="19">
        <v>25</v>
      </c>
      <c r="F782" s="19"/>
      <c r="G782" s="19"/>
      <c r="H782" s="19"/>
      <c r="I782" s="19"/>
      <c r="J782" s="19"/>
      <c r="K782" s="19"/>
      <c r="L782" s="20"/>
      <c r="M782" s="20"/>
      <c r="N782" s="20"/>
      <c r="O782" s="20"/>
      <c r="P782" s="29"/>
    </row>
    <row r="783" spans="1:16" s="3" customFormat="1" ht="27.75" customHeight="1" x14ac:dyDescent="0.2">
      <c r="A783" s="49"/>
      <c r="B783" s="57"/>
      <c r="C783" s="33" t="s">
        <v>9</v>
      </c>
      <c r="D783" s="19">
        <f t="shared" si="337"/>
        <v>0</v>
      </c>
      <c r="E783" s="19"/>
      <c r="F783" s="19"/>
      <c r="G783" s="19"/>
      <c r="H783" s="19"/>
      <c r="I783" s="19"/>
      <c r="J783" s="19"/>
      <c r="K783" s="19"/>
      <c r="L783" s="20"/>
      <c r="M783" s="20"/>
      <c r="N783" s="20"/>
      <c r="O783" s="20"/>
      <c r="P783" s="29"/>
    </row>
    <row r="784" spans="1:16" ht="29.25" customHeight="1" x14ac:dyDescent="0.2">
      <c r="A784" s="81"/>
      <c r="B784" s="81"/>
      <c r="C784" s="81"/>
      <c r="D784" s="81"/>
      <c r="E784" s="81"/>
      <c r="F784" s="81"/>
      <c r="G784" s="81"/>
      <c r="H784" s="81"/>
      <c r="I784" s="81"/>
      <c r="J784" s="81"/>
      <c r="K784" s="81"/>
    </row>
    <row r="785" spans="1:15" ht="54.75" customHeight="1" x14ac:dyDescent="0.2">
      <c r="A785" s="83" t="s">
        <v>276</v>
      </c>
      <c r="B785" s="83"/>
      <c r="C785" s="83"/>
      <c r="D785" s="83"/>
      <c r="E785" s="83"/>
      <c r="F785" s="83"/>
      <c r="G785" s="83"/>
      <c r="H785" s="83"/>
      <c r="I785" s="83"/>
      <c r="J785" s="83"/>
      <c r="K785" s="83"/>
      <c r="L785" s="83"/>
      <c r="M785" s="83"/>
      <c r="N785" s="83"/>
      <c r="O785" s="83"/>
    </row>
    <row r="786" spans="1:15" ht="29.25" customHeight="1" x14ac:dyDescent="0.2">
      <c r="A786" s="13"/>
      <c r="B786" s="13"/>
      <c r="C786" s="24"/>
      <c r="D786" s="24"/>
      <c r="E786" s="24"/>
      <c r="F786" s="24"/>
      <c r="G786" s="24"/>
      <c r="H786" s="24"/>
      <c r="I786" s="24"/>
      <c r="J786" s="24"/>
      <c r="K786" s="42"/>
    </row>
    <row r="787" spans="1:15" ht="61.5" customHeight="1" x14ac:dyDescent="0.2">
      <c r="A787" s="82" t="s">
        <v>294</v>
      </c>
      <c r="B787" s="82"/>
      <c r="C787" s="82"/>
      <c r="D787" s="82"/>
      <c r="E787" s="26"/>
      <c r="F787" s="26"/>
      <c r="G787" s="26"/>
      <c r="H787" s="26"/>
      <c r="I787" s="80" t="s">
        <v>295</v>
      </c>
      <c r="J787" s="80"/>
      <c r="K787" s="80"/>
    </row>
    <row r="788" spans="1:15" ht="42" customHeight="1" x14ac:dyDescent="0.2">
      <c r="A788" s="79"/>
      <c r="B788" s="79"/>
      <c r="C788" s="79"/>
      <c r="D788" s="79"/>
      <c r="E788" s="79"/>
      <c r="F788" s="79"/>
      <c r="G788" s="79"/>
      <c r="H788" s="79"/>
      <c r="I788" s="79"/>
      <c r="J788" s="79"/>
      <c r="K788" s="79"/>
    </row>
  </sheetData>
  <mergeCells count="324">
    <mergeCell ref="A378:A382"/>
    <mergeCell ref="B378:B382"/>
    <mergeCell ref="B368:B372"/>
    <mergeCell ref="A383:A387"/>
    <mergeCell ref="B383:B387"/>
    <mergeCell ref="A398:A402"/>
    <mergeCell ref="B398:B402"/>
    <mergeCell ref="A494:A498"/>
    <mergeCell ref="B494:B498"/>
    <mergeCell ref="A479:A483"/>
    <mergeCell ref="B479:B483"/>
    <mergeCell ref="A484:A488"/>
    <mergeCell ref="B484:B488"/>
    <mergeCell ref="A489:A493"/>
    <mergeCell ref="B489:B493"/>
    <mergeCell ref="A434:A438"/>
    <mergeCell ref="B434:B438"/>
    <mergeCell ref="A439:A443"/>
    <mergeCell ref="B439:B443"/>
    <mergeCell ref="A403:A407"/>
    <mergeCell ref="B403:B407"/>
    <mergeCell ref="B388:B392"/>
    <mergeCell ref="A408:A412"/>
    <mergeCell ref="B408:B412"/>
    <mergeCell ref="A534:A538"/>
    <mergeCell ref="B514:B518"/>
    <mergeCell ref="A519:A523"/>
    <mergeCell ref="A474:A478"/>
    <mergeCell ref="A449:A453"/>
    <mergeCell ref="B449:B453"/>
    <mergeCell ref="A429:A433"/>
    <mergeCell ref="B429:B433"/>
    <mergeCell ref="A419:A423"/>
    <mergeCell ref="B419:B423"/>
    <mergeCell ref="B524:B528"/>
    <mergeCell ref="A499:A503"/>
    <mergeCell ref="A444:A448"/>
    <mergeCell ref="A469:A473"/>
    <mergeCell ref="B474:B478"/>
    <mergeCell ref="A459:A463"/>
    <mergeCell ref="B444:B448"/>
    <mergeCell ref="B459:B463"/>
    <mergeCell ref="A454:A458"/>
    <mergeCell ref="A393:A397"/>
    <mergeCell ref="A388:A392"/>
    <mergeCell ref="B634:B638"/>
    <mergeCell ref="B393:B397"/>
    <mergeCell ref="A504:A508"/>
    <mergeCell ref="A413:A417"/>
    <mergeCell ref="B413:B417"/>
    <mergeCell ref="B504:B508"/>
    <mergeCell ref="B454:B458"/>
    <mergeCell ref="A554:A558"/>
    <mergeCell ref="B519:B523"/>
    <mergeCell ref="A619:A623"/>
    <mergeCell ref="B619:B623"/>
    <mergeCell ref="A464:A468"/>
    <mergeCell ref="B464:B468"/>
    <mergeCell ref="A424:A428"/>
    <mergeCell ref="B424:B428"/>
    <mergeCell ref="B509:B513"/>
    <mergeCell ref="A514:A518"/>
    <mergeCell ref="A509:A513"/>
    <mergeCell ref="A549:A553"/>
    <mergeCell ref="B549:B553"/>
    <mergeCell ref="B499:B503"/>
    <mergeCell ref="A544:A548"/>
    <mergeCell ref="A664:A668"/>
    <mergeCell ref="B469:B473"/>
    <mergeCell ref="A674:A678"/>
    <mergeCell ref="A669:A673"/>
    <mergeCell ref="A589:A593"/>
    <mergeCell ref="B534:B538"/>
    <mergeCell ref="A524:A528"/>
    <mergeCell ref="A569:A573"/>
    <mergeCell ref="B569:B573"/>
    <mergeCell ref="A574:A578"/>
    <mergeCell ref="B574:B578"/>
    <mergeCell ref="A584:A588"/>
    <mergeCell ref="B584:B588"/>
    <mergeCell ref="A579:A583"/>
    <mergeCell ref="B579:B583"/>
    <mergeCell ref="B604:B608"/>
    <mergeCell ref="A604:A608"/>
    <mergeCell ref="A614:A618"/>
    <mergeCell ref="B614:B618"/>
    <mergeCell ref="B649:B653"/>
    <mergeCell ref="A639:A643"/>
    <mergeCell ref="B639:B643"/>
    <mergeCell ref="A649:A653"/>
    <mergeCell ref="A634:A638"/>
    <mergeCell ref="A714:A718"/>
    <mergeCell ref="A788:K788"/>
    <mergeCell ref="A744:A748"/>
    <mergeCell ref="B744:B748"/>
    <mergeCell ref="A774:A778"/>
    <mergeCell ref="B774:B778"/>
    <mergeCell ref="A759:A763"/>
    <mergeCell ref="B759:B763"/>
    <mergeCell ref="B769:B773"/>
    <mergeCell ref="B779:B783"/>
    <mergeCell ref="A779:A783"/>
    <mergeCell ref="I787:K787"/>
    <mergeCell ref="A784:K784"/>
    <mergeCell ref="A769:A773"/>
    <mergeCell ref="B764:B768"/>
    <mergeCell ref="A764:A768"/>
    <mergeCell ref="A787:D787"/>
    <mergeCell ref="B714:B718"/>
    <mergeCell ref="A739:A743"/>
    <mergeCell ref="B739:B743"/>
    <mergeCell ref="A754:A758"/>
    <mergeCell ref="A785:O785"/>
    <mergeCell ref="B659:B663"/>
    <mergeCell ref="A659:A663"/>
    <mergeCell ref="A734:A738"/>
    <mergeCell ref="B734:B738"/>
    <mergeCell ref="A729:A733"/>
    <mergeCell ref="B729:B733"/>
    <mergeCell ref="A749:A753"/>
    <mergeCell ref="B754:B758"/>
    <mergeCell ref="A709:A713"/>
    <mergeCell ref="B709:B713"/>
    <mergeCell ref="B679:B683"/>
    <mergeCell ref="A679:A683"/>
    <mergeCell ref="B684:B688"/>
    <mergeCell ref="A684:A688"/>
    <mergeCell ref="B719:B723"/>
    <mergeCell ref="A724:A728"/>
    <mergeCell ref="B724:B728"/>
    <mergeCell ref="B749:B753"/>
    <mergeCell ref="A704:A708"/>
    <mergeCell ref="B704:B708"/>
    <mergeCell ref="A689:A693"/>
    <mergeCell ref="B689:B693"/>
    <mergeCell ref="A694:A698"/>
    <mergeCell ref="B694:B698"/>
    <mergeCell ref="B664:B668"/>
    <mergeCell ref="B674:B678"/>
    <mergeCell ref="B333:B337"/>
    <mergeCell ref="B644:B648"/>
    <mergeCell ref="A719:A723"/>
    <mergeCell ref="A599:A603"/>
    <mergeCell ref="B599:B603"/>
    <mergeCell ref="B609:B613"/>
    <mergeCell ref="B654:B658"/>
    <mergeCell ref="A644:A648"/>
    <mergeCell ref="B529:B533"/>
    <mergeCell ref="A529:A533"/>
    <mergeCell ref="B699:B703"/>
    <mergeCell ref="A699:A703"/>
    <mergeCell ref="B669:B673"/>
    <mergeCell ref="B629:B633"/>
    <mergeCell ref="A594:A598"/>
    <mergeCell ref="B594:B598"/>
    <mergeCell ref="A609:A613"/>
    <mergeCell ref="A629:A633"/>
    <mergeCell ref="A624:A628"/>
    <mergeCell ref="B624:B628"/>
    <mergeCell ref="B554:B558"/>
    <mergeCell ref="B589:B593"/>
    <mergeCell ref="A654:A658"/>
    <mergeCell ref="B539:B543"/>
    <mergeCell ref="A333:A337"/>
    <mergeCell ref="A173:A177"/>
    <mergeCell ref="B173:B177"/>
    <mergeCell ref="A368:A372"/>
    <mergeCell ref="B544:B548"/>
    <mergeCell ref="A338:A342"/>
    <mergeCell ref="A539:A543"/>
    <mergeCell ref="A323:A327"/>
    <mergeCell ref="A288:A292"/>
    <mergeCell ref="A293:A297"/>
    <mergeCell ref="A298:A302"/>
    <mergeCell ref="A303:A307"/>
    <mergeCell ref="B298:B302"/>
    <mergeCell ref="B328:B332"/>
    <mergeCell ref="B323:B327"/>
    <mergeCell ref="A313:A317"/>
    <mergeCell ref="B313:B317"/>
    <mergeCell ref="A318:A322"/>
    <mergeCell ref="B363:B367"/>
    <mergeCell ref="B308:B312"/>
    <mergeCell ref="B288:B292"/>
    <mergeCell ref="B293:B297"/>
    <mergeCell ref="B358:B362"/>
    <mergeCell ref="A358:A362"/>
    <mergeCell ref="B353:B357"/>
    <mergeCell ref="A348:A352"/>
    <mergeCell ref="B348:B352"/>
    <mergeCell ref="A353:A357"/>
    <mergeCell ref="B263:B267"/>
    <mergeCell ref="A268:A272"/>
    <mergeCell ref="B268:B272"/>
    <mergeCell ref="A188:A192"/>
    <mergeCell ref="B188:B192"/>
    <mergeCell ref="A193:A197"/>
    <mergeCell ref="B203:B207"/>
    <mergeCell ref="A213:A217"/>
    <mergeCell ref="B213:B217"/>
    <mergeCell ref="B208:B212"/>
    <mergeCell ref="A208:A212"/>
    <mergeCell ref="A278:A282"/>
    <mergeCell ref="B278:B282"/>
    <mergeCell ref="A26:A30"/>
    <mergeCell ref="A41:A45"/>
    <mergeCell ref="B41:B45"/>
    <mergeCell ref="B31:B35"/>
    <mergeCell ref="A178:A182"/>
    <mergeCell ref="B178:B182"/>
    <mergeCell ref="B193:B197"/>
    <mergeCell ref="B223:B227"/>
    <mergeCell ref="A203:A207"/>
    <mergeCell ref="A223:A227"/>
    <mergeCell ref="A183:A187"/>
    <mergeCell ref="A143:A147"/>
    <mergeCell ref="B143:B147"/>
    <mergeCell ref="A158:A162"/>
    <mergeCell ref="A163:A167"/>
    <mergeCell ref="B163:B167"/>
    <mergeCell ref="B88:B92"/>
    <mergeCell ref="A46:A50"/>
    <mergeCell ref="B78:B82"/>
    <mergeCell ref="A103:A107"/>
    <mergeCell ref="A78:A82"/>
    <mergeCell ref="A198:A202"/>
    <mergeCell ref="B198:B202"/>
    <mergeCell ref="B183:B187"/>
    <mergeCell ref="D7:O7"/>
    <mergeCell ref="A9:A13"/>
    <mergeCell ref="B9:B13"/>
    <mergeCell ref="A4:O4"/>
    <mergeCell ref="F1:O1"/>
    <mergeCell ref="F2:O2"/>
    <mergeCell ref="A66:A70"/>
    <mergeCell ref="B66:B70"/>
    <mergeCell ref="A76:A77"/>
    <mergeCell ref="B76:B77"/>
    <mergeCell ref="A71:A75"/>
    <mergeCell ref="B71:B75"/>
    <mergeCell ref="A56:A60"/>
    <mergeCell ref="B56:B60"/>
    <mergeCell ref="A61:A65"/>
    <mergeCell ref="B61:B65"/>
    <mergeCell ref="A7:A8"/>
    <mergeCell ref="B7:B8"/>
    <mergeCell ref="C7:C8"/>
    <mergeCell ref="B15:B19"/>
    <mergeCell ref="B36:B40"/>
    <mergeCell ref="B21:B25"/>
    <mergeCell ref="A31:A35"/>
    <mergeCell ref="A36:A40"/>
    <mergeCell ref="P8:R8"/>
    <mergeCell ref="A273:A277"/>
    <mergeCell ref="B273:B277"/>
    <mergeCell ref="A263:A267"/>
    <mergeCell ref="B218:B222"/>
    <mergeCell ref="A218:A222"/>
    <mergeCell ref="B253:B257"/>
    <mergeCell ref="A228:A232"/>
    <mergeCell ref="B228:B232"/>
    <mergeCell ref="A233:A237"/>
    <mergeCell ref="B233:B237"/>
    <mergeCell ref="A238:A242"/>
    <mergeCell ref="B238:B242"/>
    <mergeCell ref="A21:A25"/>
    <mergeCell ref="B103:B107"/>
    <mergeCell ref="A83:A87"/>
    <mergeCell ref="B83:B87"/>
    <mergeCell ref="A148:A152"/>
    <mergeCell ref="B148:B152"/>
    <mergeCell ref="B158:B162"/>
    <mergeCell ref="B46:B50"/>
    <mergeCell ref="A51:A55"/>
    <mergeCell ref="B51:B55"/>
    <mergeCell ref="A108:A112"/>
    <mergeCell ref="S7:U7"/>
    <mergeCell ref="A373:A377"/>
    <mergeCell ref="B373:B377"/>
    <mergeCell ref="A133:A137"/>
    <mergeCell ref="B133:B137"/>
    <mergeCell ref="A138:A142"/>
    <mergeCell ref="B138:B142"/>
    <mergeCell ref="A258:A262"/>
    <mergeCell ref="B258:B262"/>
    <mergeCell ref="A243:A247"/>
    <mergeCell ref="B243:B247"/>
    <mergeCell ref="A248:A252"/>
    <mergeCell ref="B248:B252"/>
    <mergeCell ref="A253:A257"/>
    <mergeCell ref="A15:A19"/>
    <mergeCell ref="B26:B30"/>
    <mergeCell ref="A88:A92"/>
    <mergeCell ref="A168:A172"/>
    <mergeCell ref="B168:B172"/>
    <mergeCell ref="A93:A97"/>
    <mergeCell ref="B93:B97"/>
    <mergeCell ref="A153:A157"/>
    <mergeCell ref="B153:B157"/>
    <mergeCell ref="A98:A102"/>
    <mergeCell ref="B564:B568"/>
    <mergeCell ref="A564:A568"/>
    <mergeCell ref="A559:A563"/>
    <mergeCell ref="B559:B563"/>
    <mergeCell ref="B98:B102"/>
    <mergeCell ref="B108:B112"/>
    <mergeCell ref="A113:A117"/>
    <mergeCell ref="B113:B117"/>
    <mergeCell ref="A118:A122"/>
    <mergeCell ref="B118:B122"/>
    <mergeCell ref="A123:A127"/>
    <mergeCell ref="B123:B127"/>
    <mergeCell ref="A128:A132"/>
    <mergeCell ref="B128:B132"/>
    <mergeCell ref="B283:B287"/>
    <mergeCell ref="A343:A347"/>
    <mergeCell ref="B343:B347"/>
    <mergeCell ref="A308:A312"/>
    <mergeCell ref="B303:B307"/>
    <mergeCell ref="A283:A287"/>
    <mergeCell ref="B318:B322"/>
    <mergeCell ref="B338:B342"/>
    <mergeCell ref="A363:A367"/>
    <mergeCell ref="A328:A332"/>
  </mergeCells>
  <phoneticPr fontId="7" type="noConversion"/>
  <printOptions horizontalCentered="1"/>
  <pageMargins left="0.78740157480314965" right="0.39370078740157483" top="1.3779527559055118" bottom="0.39370078740157483" header="0.31496062992125984" footer="0.31496062992125984"/>
  <pageSetup paperSize="9" scale="55" fitToHeight="25" orientation="landscape" useFirstPageNumber="1" r:id="rId1"/>
  <headerFooter differentFirst="1" scaleWithDoc="0" alignWithMargins="0">
    <oddHeader>&amp;C&amp;P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3</vt:lpstr>
      <vt:lpstr>'Приложение № 3'!Заголовки_для_печати</vt:lpstr>
      <vt:lpstr>'Приложение №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Глушакова Л.П.</cp:lastModifiedBy>
  <cp:lastPrinted>2020-04-01T08:29:39Z</cp:lastPrinted>
  <dcterms:created xsi:type="dcterms:W3CDTF">2005-05-11T09:34:44Z</dcterms:created>
  <dcterms:modified xsi:type="dcterms:W3CDTF">2020-04-01T08:30:36Z</dcterms:modified>
</cp:coreProperties>
</file>