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Свод" sheetId="5" r:id="rId1"/>
  </sheets>
  <definedNames>
    <definedName name="_xlnm.Print_Titles" localSheetId="0">Свод!$18:$18</definedName>
    <definedName name="_xlnm.Print_Area" localSheetId="0">Свод!$A$1:$K$123</definedName>
  </definedNames>
  <calcPr calcId="145621"/>
</workbook>
</file>

<file path=xl/calcChain.xml><?xml version="1.0" encoding="utf-8"?>
<calcChain xmlns="http://schemas.openxmlformats.org/spreadsheetml/2006/main">
  <c r="L112" i="5" l="1"/>
  <c r="G112" i="5"/>
  <c r="R133" i="5"/>
  <c r="F112" i="5"/>
  <c r="N133" i="5" l="1"/>
  <c r="Q128" i="5" l="1"/>
  <c r="D111" i="5" l="1"/>
  <c r="D108" i="5"/>
  <c r="L116" i="5"/>
  <c r="M116" i="5" s="1"/>
  <c r="H100" i="5" l="1"/>
  <c r="H99" i="5"/>
  <c r="G118" i="5" l="1"/>
  <c r="I118" i="5"/>
  <c r="J118" i="5"/>
  <c r="K118" i="5"/>
  <c r="E113" i="5"/>
  <c r="I113" i="5"/>
  <c r="J113" i="5"/>
  <c r="K113" i="5"/>
  <c r="E109" i="5"/>
  <c r="I109" i="5"/>
  <c r="J109" i="5"/>
  <c r="K109" i="5"/>
  <c r="E106" i="5"/>
  <c r="I106" i="5"/>
  <c r="J106" i="5"/>
  <c r="K106" i="5"/>
  <c r="J114" i="5" l="1"/>
  <c r="E114" i="5"/>
  <c r="I114" i="5"/>
  <c r="K114" i="5"/>
  <c r="H27" i="5" l="1"/>
  <c r="D56" i="5"/>
  <c r="H56" i="5"/>
  <c r="H55" i="5"/>
  <c r="D31" i="5" l="1"/>
  <c r="H31" i="5" l="1"/>
  <c r="C31" i="5" s="1"/>
  <c r="D21" i="5"/>
  <c r="G106" i="5" l="1"/>
  <c r="G113" i="5"/>
  <c r="H111" i="5"/>
  <c r="C111" i="5" s="1"/>
  <c r="H112" i="5" l="1"/>
  <c r="H108" i="5"/>
  <c r="H105" i="5"/>
  <c r="H116" i="5"/>
  <c r="H117" i="5"/>
  <c r="I119" i="5"/>
  <c r="K119" i="5"/>
  <c r="D117" i="5"/>
  <c r="E87" i="5"/>
  <c r="D59" i="5"/>
  <c r="H59" i="5"/>
  <c r="E29" i="5"/>
  <c r="E43" i="5"/>
  <c r="E74" i="5"/>
  <c r="E57" i="5"/>
  <c r="E101" i="5"/>
  <c r="I29" i="5"/>
  <c r="I43" i="5"/>
  <c r="I74" i="5"/>
  <c r="I87" i="5"/>
  <c r="I57" i="5"/>
  <c r="I101" i="5"/>
  <c r="F29" i="5"/>
  <c r="F43" i="5"/>
  <c r="F74" i="5"/>
  <c r="F87" i="5"/>
  <c r="F57" i="5"/>
  <c r="F101" i="5"/>
  <c r="J29" i="5"/>
  <c r="J43" i="5"/>
  <c r="J74" i="5"/>
  <c r="J87" i="5"/>
  <c r="J57" i="5"/>
  <c r="J101" i="5"/>
  <c r="K29" i="5"/>
  <c r="G29" i="5"/>
  <c r="K43" i="5"/>
  <c r="P42" i="5" s="1"/>
  <c r="G43" i="5"/>
  <c r="K57" i="5"/>
  <c r="G57" i="5"/>
  <c r="K74" i="5"/>
  <c r="P73" i="5" s="1"/>
  <c r="G74" i="5"/>
  <c r="K87" i="5"/>
  <c r="P86" i="5" s="1"/>
  <c r="G87" i="5"/>
  <c r="H89" i="5"/>
  <c r="H76" i="5"/>
  <c r="H85" i="5"/>
  <c r="H86" i="5"/>
  <c r="H72" i="5"/>
  <c r="H73" i="5"/>
  <c r="H45" i="5"/>
  <c r="H21" i="5"/>
  <c r="H41" i="5"/>
  <c r="H42" i="5"/>
  <c r="D89" i="5"/>
  <c r="D99" i="5"/>
  <c r="D100" i="5"/>
  <c r="C100" i="5" s="1"/>
  <c r="D76" i="5"/>
  <c r="D85" i="5"/>
  <c r="D86" i="5"/>
  <c r="D45" i="5"/>
  <c r="D55" i="5"/>
  <c r="C55" i="5" s="1"/>
  <c r="D41" i="5"/>
  <c r="D42" i="5"/>
  <c r="D27" i="5"/>
  <c r="D72" i="5"/>
  <c r="D73" i="5"/>
  <c r="G101" i="5"/>
  <c r="K101" i="5"/>
  <c r="O101" i="5" l="1"/>
  <c r="N101" i="5"/>
  <c r="H113" i="5"/>
  <c r="P29" i="5"/>
  <c r="P28" i="5"/>
  <c r="H101" i="5"/>
  <c r="P101" i="5"/>
  <c r="P100" i="5" s="1"/>
  <c r="N87" i="5"/>
  <c r="H106" i="5"/>
  <c r="H118" i="5"/>
  <c r="H109" i="5"/>
  <c r="H57" i="5"/>
  <c r="D57" i="5"/>
  <c r="C45" i="5"/>
  <c r="C57" i="5" s="1"/>
  <c r="O43" i="5"/>
  <c r="G102" i="5"/>
  <c r="C42" i="5"/>
  <c r="O57" i="5"/>
  <c r="N57" i="5"/>
  <c r="C76" i="5"/>
  <c r="P43" i="5"/>
  <c r="C86" i="5"/>
  <c r="J119" i="5"/>
  <c r="K102" i="5"/>
  <c r="K120" i="5" s="1"/>
  <c r="C117" i="5"/>
  <c r="C72" i="5"/>
  <c r="C27" i="5"/>
  <c r="N43" i="5"/>
  <c r="C59" i="5"/>
  <c r="C73" i="5"/>
  <c r="H29" i="5"/>
  <c r="P74" i="5"/>
  <c r="N29" i="5"/>
  <c r="I102" i="5"/>
  <c r="I120" i="5" s="1"/>
  <c r="D43" i="5"/>
  <c r="D101" i="5"/>
  <c r="H43" i="5"/>
  <c r="P57" i="5"/>
  <c r="O74" i="5"/>
  <c r="E102" i="5"/>
  <c r="C41" i="5"/>
  <c r="H74" i="5"/>
  <c r="N74" i="5"/>
  <c r="C106" i="5"/>
  <c r="D74" i="5"/>
  <c r="F102" i="5"/>
  <c r="H87" i="5"/>
  <c r="P87" i="5"/>
  <c r="P55" i="5"/>
  <c r="J102" i="5"/>
  <c r="C99" i="5"/>
  <c r="C101" i="5" s="1"/>
  <c r="D29" i="5"/>
  <c r="C89" i="5"/>
  <c r="D87" i="5"/>
  <c r="C85" i="5"/>
  <c r="O29" i="5"/>
  <c r="C21" i="5"/>
  <c r="O87" i="5"/>
  <c r="S101" i="5" l="1"/>
  <c r="U101" i="5" s="1"/>
  <c r="Q127" i="5"/>
  <c r="V101" i="5"/>
  <c r="P127" i="5"/>
  <c r="C29" i="5"/>
  <c r="H114" i="5"/>
  <c r="H119" i="5" s="1"/>
  <c r="T101" i="5"/>
  <c r="M87" i="5"/>
  <c r="S87" i="5" s="1"/>
  <c r="O127" i="5"/>
  <c r="C74" i="5"/>
  <c r="C43" i="5"/>
  <c r="C87" i="5"/>
  <c r="J120" i="5"/>
  <c r="M57" i="5"/>
  <c r="S57" i="5" s="1"/>
  <c r="V57" i="5" s="1"/>
  <c r="M29" i="5"/>
  <c r="S29" i="5" s="1"/>
  <c r="V29" i="5" s="1"/>
  <c r="M43" i="5"/>
  <c r="M74" i="5"/>
  <c r="S74" i="5" s="1"/>
  <c r="H102" i="5"/>
  <c r="D102" i="5"/>
  <c r="U57" i="5" l="1"/>
  <c r="S131" i="5"/>
  <c r="T131" i="5" s="1"/>
  <c r="Q129" i="5"/>
  <c r="R134" i="5" s="1"/>
  <c r="V74" i="5"/>
  <c r="U74" i="5"/>
  <c r="T57" i="5"/>
  <c r="S43" i="5"/>
  <c r="V43" i="5" s="1"/>
  <c r="C102" i="5"/>
  <c r="T87" i="5"/>
  <c r="V87" i="5"/>
  <c r="H120" i="5"/>
  <c r="T29" i="5"/>
  <c r="U29" i="5"/>
  <c r="U87" i="5"/>
  <c r="T74" i="5"/>
  <c r="N127" i="5" l="1"/>
  <c r="T43" i="5"/>
  <c r="U43" i="5"/>
  <c r="E118" i="5" l="1"/>
  <c r="O128" i="5" s="1"/>
  <c r="E119" i="5" l="1"/>
  <c r="E120" i="5" s="1"/>
  <c r="O129" i="5" l="1"/>
  <c r="C108" i="5"/>
  <c r="C109" i="5" s="1"/>
  <c r="D109" i="5"/>
  <c r="G109" i="5" l="1"/>
  <c r="G114" i="5" s="1"/>
  <c r="G119" i="5" s="1"/>
  <c r="G120" i="5" s="1"/>
  <c r="F109" i="5"/>
  <c r="F118" i="5" l="1"/>
  <c r="D116" i="5"/>
  <c r="C116" i="5" l="1"/>
  <c r="C118" i="5" s="1"/>
  <c r="D118" i="5"/>
  <c r="D112" i="5"/>
  <c r="C112" i="5" s="1"/>
  <c r="C113" i="5" s="1"/>
  <c r="C114" i="5" s="1"/>
  <c r="C119" i="5" s="1"/>
  <c r="C120" i="5" s="1"/>
  <c r="D113" i="5"/>
  <c r="D114" i="5" s="1"/>
  <c r="D119" i="5" s="1"/>
  <c r="D120" i="5" s="1"/>
  <c r="F113" i="5"/>
  <c r="F114" i="5" s="1"/>
  <c r="F119" i="5" l="1"/>
  <c r="F120" i="5" s="1"/>
  <c r="P128" i="5"/>
  <c r="N128" i="5" l="1"/>
  <c r="N129" i="5" s="1"/>
  <c r="N134" i="5" s="1"/>
  <c r="P129" i="5"/>
</calcChain>
</file>

<file path=xl/sharedStrings.xml><?xml version="1.0" encoding="utf-8"?>
<sst xmlns="http://schemas.openxmlformats.org/spreadsheetml/2006/main" count="142" uniqueCount="122">
  <si>
    <t>Благоустройство 0503</t>
  </si>
  <si>
    <t>средства федерального бюджета,  руб.</t>
  </si>
  <si>
    <t>средства областного бюджета, руб.</t>
  </si>
  <si>
    <t>средства федерального бюджета, руб.</t>
  </si>
  <si>
    <t>городского округа город Воронеж</t>
  </si>
  <si>
    <t>Дорожное хозяйство 0409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</si>
  <si>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</si>
  <si>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</si>
  <si>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</si>
  <si>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3</t>
  </si>
  <si>
    <t>5</t>
  </si>
  <si>
    <t>7</t>
  </si>
  <si>
    <t>9</t>
  </si>
  <si>
    <t>11</t>
  </si>
  <si>
    <t>Проведение проверки достоверности сметной стоимости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</si>
  <si>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</si>
  <si>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</si>
  <si>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</si>
  <si>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</si>
  <si>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</si>
  <si>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</si>
  <si>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</si>
  <si>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</si>
  <si>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</si>
  <si>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Оформление кадастровых справок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</si>
  <si>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</si>
  <si>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</si>
  <si>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</si>
  <si>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</si>
  <si>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Итого благоустройство дворовых территорий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</si>
  <si>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</si>
  <si>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</si>
  <si>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</si>
  <si>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проверка</t>
  </si>
  <si>
    <t>Благоустройство парка культуры и отдыха  «Орленок» в городе Воронеже</t>
  </si>
  <si>
    <t>Благоустройство мемориального комплекса  «Площадь Победы» в городе Воронеже</t>
  </si>
  <si>
    <t>Итого 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</si>
  <si>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</si>
  <si>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</si>
  <si>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</si>
  <si>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 xml:space="preserve">ассигнований бюджета городского округа город Воронеж на 2020 год на проведение мероприятий </t>
  </si>
  <si>
    <t>общественная территория у "Памятного знака Жертвам бомбардировки в саду пионеров" г. Воронеж ул. Театральная, между домами № 32 и 34.</t>
  </si>
  <si>
    <t>Итого по районам</t>
  </si>
  <si>
    <t>Сквер имени Н.Ф. Ватутина, Московский пр-кт, 97с</t>
  </si>
  <si>
    <t>Парк "Алые паруса"</t>
  </si>
  <si>
    <t>ул. 9 Января, д. 282</t>
  </si>
  <si>
    <t>ул. 9 Января, д. 294</t>
  </si>
  <si>
    <t>пер. Политехнический, д. 37</t>
  </si>
  <si>
    <t>пр-кт Труда, д. 157</t>
  </si>
  <si>
    <t>ул. Торпедо д. 27, д. 33</t>
  </si>
  <si>
    <t>ул. Варейкиса , д. 74</t>
  </si>
  <si>
    <t>ул. Варейкиса, д. 76, д. 78</t>
  </si>
  <si>
    <t>ул. Новгородская, д. 125</t>
  </si>
  <si>
    <t>ул. Хользунова , д. 7</t>
  </si>
  <si>
    <t>ул. Баррикадная, д. 7</t>
  </si>
  <si>
    <t>ул. Волго-Донская, д. 20</t>
  </si>
  <si>
    <t>ул. Героев Стратосферы, д. 4, ул. Меркулова, д. 2</t>
  </si>
  <si>
    <t>ул. Героев Стратосферы, д. 15</t>
  </si>
  <si>
    <t>ул. Писарева, д. 5а, д. 7а</t>
  </si>
  <si>
    <t>ул. Ростовская, д. 34</t>
  </si>
  <si>
    <t>ул. Циолковского, д. 15</t>
  </si>
  <si>
    <t>ул. Циолковского, д. 19</t>
  </si>
  <si>
    <t>ул. Артамонова, д. 28</t>
  </si>
  <si>
    <t>ул. Богдана Хмельницкого, д. 66</t>
  </si>
  <si>
    <t>ул. Калининградская, д. 108</t>
  </si>
  <si>
    <t>ул. Маршала Одинцова, д. 25</t>
  </si>
  <si>
    <t>ул. Урывского, д. 3, д. 9</t>
  </si>
  <si>
    <t>ул. Краснознаменная, д. 98, д. 100</t>
  </si>
  <si>
    <t>ул. Кривошеина, д. 17</t>
  </si>
  <si>
    <t>ул. Краснознаменная, д. 129</t>
  </si>
  <si>
    <t>ул. Краснознаменная, д. 123</t>
  </si>
  <si>
    <t>ул. Платонова, д. 13</t>
  </si>
  <si>
    <t>ул. 3 Интернационала, д. 57</t>
  </si>
  <si>
    <t xml:space="preserve"> ул. Куцыгина, д. 29а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</si>
  <si>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</si>
  <si>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</si>
  <si>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</si>
  <si>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</si>
  <si>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</si>
  <si>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Героев Сибиряков, д. 8</t>
  </si>
  <si>
    <t>ул. Героев Сибиряков, д. 14</t>
  </si>
  <si>
    <t>ул. Героев Сибиряков, д. 16</t>
  </si>
  <si>
    <t>ул. Героев Сибиряков, д. 50</t>
  </si>
  <si>
    <t>ул. Героев Сибиряков, д. 52</t>
  </si>
  <si>
    <t>ул. Героев Сибиряков, д. 81, д. 83</t>
  </si>
  <si>
    <t>ул. Кардашова, д. 7</t>
  </si>
  <si>
    <t>ул. Театральная, д. 21</t>
  </si>
  <si>
    <t>ул. Средне-Московская, д. 7</t>
  </si>
  <si>
    <t>ул. Плехановская, д. 6</t>
  </si>
  <si>
    <t>пр-кт Революции, д. 45</t>
  </si>
  <si>
    <t>ул. Березовая роща, д. 56</t>
  </si>
  <si>
    <t>ул. Березовая роща, д. 62</t>
  </si>
  <si>
    <t>ул. Ломоносова, д. 114/5</t>
  </si>
  <si>
    <t>ул. Ломоносова, д. 117</t>
  </si>
  <si>
    <t>ул. Алексеевского, д. 20</t>
  </si>
  <si>
    <t>дворы</t>
  </si>
  <si>
    <t>консолидированный</t>
  </si>
  <si>
    <t>федеральный</t>
  </si>
  <si>
    <t>областной</t>
  </si>
  <si>
    <t>местный</t>
  </si>
  <si>
    <t>общественные</t>
  </si>
  <si>
    <t>итого</t>
  </si>
  <si>
    <t>Соглашение 1</t>
  </si>
  <si>
    <t xml:space="preserve">Соглашение 2 </t>
  </si>
  <si>
    <t xml:space="preserve">должно быть </t>
  </si>
  <si>
    <t>Итого</t>
  </si>
  <si>
    <t>Руководитель управления жилищно-коммунального хозяйства                                                                                                                                                                                                                                          Д.В. Соломаха</t>
  </si>
  <si>
    <t>Итого благоустройство общественных территорий</t>
  </si>
  <si>
    <t>ул. Волго-Донская, д. 10, д. 24а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</si>
  <si>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</si>
  <si>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</si>
  <si>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</si>
  <si>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</si>
  <si>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пр-кт Ленинский, д. 205</t>
  </si>
  <si>
    <t>ул. Генерала Лизюкова , д. 95, д. 97, д. 99</t>
  </si>
  <si>
    <t>наб. Спортивная, д. 11</t>
  </si>
  <si>
    <t>ул. 121 стрелковой дивизии, д. 4</t>
  </si>
  <si>
    <t>пр-кт Патриотов, д. 18</t>
  </si>
  <si>
    <t>ул. Домостроителей, д. 13, б-р Пионеров, д. 27</t>
  </si>
  <si>
    <t>ул. 9 Января, д. 191а, д. 191б</t>
  </si>
  <si>
    <t xml:space="preserve">Парк Мостозавода, ул. Уточкина, 1д </t>
  </si>
  <si>
    <t>от 17.02.2020    № 84-р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</si>
</sst>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;[Red]#,##0.00"/>
    <numFmt numFmtId="166" formatCode="0.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4" fontId="4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3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/>
    <xf numFmtId="4" fontId="9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wrapText="1"/>
    </xf>
    <xf numFmtId="165" fontId="4" fillId="2" borderId="0" xfId="0" applyNumberFormat="1" applyFont="1" applyFill="1"/>
    <xf numFmtId="4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" fontId="9" fillId="2" borderId="0" xfId="0" applyNumberFormat="1" applyFont="1" applyFill="1" applyAlignment="1">
      <alignment horizontal="left"/>
    </xf>
    <xf numFmtId="0" fontId="9" fillId="2" borderId="0" xfId="0" applyFont="1" applyFill="1" applyAlignment="1"/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left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4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2" fontId="9" fillId="2" borderId="0" xfId="0" applyNumberFormat="1" applyFont="1" applyFill="1" applyAlignment="1">
      <alignment horizontal="left" vertical="center"/>
    </xf>
    <xf numFmtId="3" fontId="4" fillId="2" borderId="4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/>
    <xf numFmtId="4" fontId="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4" fontId="4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4" fontId="12" fillId="2" borderId="0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8"/>
  <sheetViews>
    <sheetView tabSelected="1" view="pageBreakPreview" zoomScale="56" zoomScaleNormal="57" zoomScaleSheetLayoutView="56" workbookViewId="0">
      <pane xSplit="2" ySplit="20" topLeftCell="C21" activePane="bottomRight" state="frozen"/>
      <selection pane="topRight" activeCell="C1" sqref="C1"/>
      <selection pane="bottomLeft" activeCell="A20" sqref="A20"/>
      <selection pane="bottomRight" activeCell="B10" sqref="B10:J10"/>
    </sheetView>
  </sheetViews>
  <sheetFormatPr defaultRowHeight="15.75" x14ac:dyDescent="0.25"/>
  <cols>
    <col min="1" max="1" width="10.5703125" style="28" customWidth="1"/>
    <col min="2" max="2" width="62.42578125" style="27" customWidth="1"/>
    <col min="3" max="3" width="25.5703125" style="9" customWidth="1"/>
    <col min="4" max="4" width="21.42578125" style="9" customWidth="1"/>
    <col min="5" max="5" width="22.5703125" style="9" customWidth="1"/>
    <col min="6" max="6" width="19.42578125" style="9" customWidth="1"/>
    <col min="7" max="7" width="20.140625" style="9" customWidth="1"/>
    <col min="8" max="8" width="19.42578125" style="9" customWidth="1"/>
    <col min="9" max="9" width="23.85546875" style="9" customWidth="1"/>
    <col min="10" max="10" width="22.5703125" style="9" customWidth="1"/>
    <col min="11" max="11" width="21.5703125" style="9" customWidth="1"/>
    <col min="12" max="12" width="20.140625" style="9" customWidth="1"/>
    <col min="13" max="13" width="21.140625" style="9" customWidth="1"/>
    <col min="14" max="14" width="22.85546875" style="9" customWidth="1"/>
    <col min="15" max="17" width="21.140625" style="9" customWidth="1"/>
    <col min="18" max="18" width="21.7109375" style="9" customWidth="1"/>
    <col min="19" max="19" width="19.85546875" style="16" customWidth="1"/>
    <col min="20" max="20" width="20.28515625" style="16" customWidth="1"/>
    <col min="21" max="21" width="19" style="16" customWidth="1"/>
    <col min="22" max="22" width="22.42578125" style="16" customWidth="1"/>
    <col min="23" max="16384" width="9.140625" style="9"/>
  </cols>
  <sheetData>
    <row r="1" spans="1:22" ht="23.25" customHeight="1" x14ac:dyDescent="0.25">
      <c r="B1" s="14"/>
      <c r="C1" s="29"/>
      <c r="D1" s="29"/>
      <c r="E1" s="29"/>
      <c r="F1" s="29"/>
      <c r="G1" s="29"/>
      <c r="H1" s="29"/>
      <c r="I1" s="29"/>
      <c r="J1" s="29"/>
      <c r="K1" s="29"/>
    </row>
    <row r="2" spans="1:22" ht="23.25" customHeight="1" x14ac:dyDescent="0.25">
      <c r="B2" s="14"/>
      <c r="C2" s="29"/>
      <c r="D2" s="29"/>
      <c r="E2" s="29"/>
      <c r="F2" s="29"/>
      <c r="G2" s="96" t="s">
        <v>7</v>
      </c>
      <c r="H2" s="96"/>
      <c r="I2" s="96"/>
      <c r="J2" s="96"/>
      <c r="K2" s="96"/>
    </row>
    <row r="3" spans="1:22" ht="23.25" customHeight="1" x14ac:dyDescent="0.25">
      <c r="B3" s="14"/>
      <c r="C3" s="29"/>
      <c r="D3" s="29"/>
      <c r="E3" s="29"/>
      <c r="F3" s="29"/>
      <c r="G3" s="96" t="s">
        <v>8</v>
      </c>
      <c r="H3" s="96"/>
      <c r="I3" s="96"/>
      <c r="J3" s="96"/>
      <c r="K3" s="96"/>
    </row>
    <row r="4" spans="1:22" ht="23.25" customHeight="1" x14ac:dyDescent="0.25">
      <c r="B4" s="14"/>
      <c r="C4" s="29"/>
      <c r="D4" s="29"/>
      <c r="E4" s="29"/>
      <c r="F4" s="29"/>
      <c r="G4" s="96" t="s">
        <v>4</v>
      </c>
      <c r="H4" s="96"/>
      <c r="I4" s="96"/>
      <c r="J4" s="96"/>
      <c r="K4" s="96"/>
    </row>
    <row r="5" spans="1:22" ht="27" customHeight="1" x14ac:dyDescent="0.25">
      <c r="B5" s="14"/>
      <c r="C5" s="29"/>
      <c r="D5" s="29"/>
      <c r="E5" s="29"/>
      <c r="F5" s="29"/>
      <c r="G5" s="96" t="s">
        <v>121</v>
      </c>
      <c r="H5" s="96"/>
      <c r="I5" s="96"/>
      <c r="J5" s="96"/>
      <c r="K5" s="96"/>
    </row>
    <row r="6" spans="1:22" ht="23.25" customHeight="1" x14ac:dyDescent="0.25">
      <c r="B6" s="14"/>
      <c r="C6" s="29"/>
      <c r="D6" s="29"/>
      <c r="E6" s="29"/>
      <c r="F6" s="29"/>
      <c r="G6" s="67"/>
      <c r="H6" s="67"/>
      <c r="I6" s="67"/>
      <c r="J6" s="29"/>
      <c r="K6" s="29"/>
      <c r="S6" s="94"/>
      <c r="T6" s="94"/>
      <c r="U6" s="94"/>
      <c r="V6" s="94"/>
    </row>
    <row r="7" spans="1:22" ht="23.25" customHeight="1" x14ac:dyDescent="0.25">
      <c r="B7" s="14"/>
      <c r="C7" s="29"/>
      <c r="D7" s="29"/>
      <c r="E7" s="29"/>
      <c r="F7" s="29"/>
      <c r="G7" s="67"/>
      <c r="H7" s="67"/>
      <c r="I7" s="67"/>
      <c r="J7" s="29"/>
      <c r="K7" s="29"/>
      <c r="S7" s="94"/>
      <c r="T7" s="94"/>
      <c r="U7" s="94"/>
      <c r="V7" s="94"/>
    </row>
    <row r="8" spans="1:22" ht="23.25" customHeight="1" x14ac:dyDescent="0.25">
      <c r="B8" s="14"/>
      <c r="C8" s="29"/>
      <c r="D8" s="29"/>
      <c r="E8" s="29"/>
      <c r="F8" s="29"/>
      <c r="G8" s="67"/>
      <c r="H8" s="67"/>
      <c r="I8" s="67"/>
      <c r="J8" s="29"/>
      <c r="K8" s="29"/>
    </row>
    <row r="9" spans="1:22" s="30" customFormat="1" ht="23.25" customHeight="1" x14ac:dyDescent="0.25">
      <c r="A9" s="28"/>
      <c r="B9" s="114" t="s">
        <v>19</v>
      </c>
      <c r="C9" s="114"/>
      <c r="D9" s="114"/>
      <c r="E9" s="114"/>
      <c r="F9" s="114"/>
      <c r="G9" s="114"/>
      <c r="H9" s="114"/>
      <c r="I9" s="114"/>
      <c r="J9" s="114"/>
      <c r="K9" s="29"/>
      <c r="S9" s="16"/>
      <c r="T9" s="16"/>
      <c r="U9" s="16"/>
      <c r="V9" s="16"/>
    </row>
    <row r="10" spans="1:22" s="30" customFormat="1" ht="23.25" customHeight="1" x14ac:dyDescent="0.25">
      <c r="A10" s="28"/>
      <c r="B10" s="114" t="s">
        <v>40</v>
      </c>
      <c r="C10" s="114"/>
      <c r="D10" s="114"/>
      <c r="E10" s="114"/>
      <c r="F10" s="114"/>
      <c r="G10" s="114"/>
      <c r="H10" s="114"/>
      <c r="I10" s="114"/>
      <c r="J10" s="114"/>
      <c r="K10" s="29"/>
      <c r="S10" s="16"/>
      <c r="T10" s="16"/>
      <c r="U10" s="16"/>
      <c r="V10" s="16"/>
    </row>
    <row r="11" spans="1:22" s="30" customFormat="1" ht="23.25" customHeight="1" x14ac:dyDescent="0.25">
      <c r="A11" s="28"/>
      <c r="B11" s="115" t="s">
        <v>6</v>
      </c>
      <c r="C11" s="115"/>
      <c r="D11" s="115"/>
      <c r="E11" s="115"/>
      <c r="F11" s="115"/>
      <c r="G11" s="115"/>
      <c r="H11" s="115"/>
      <c r="I11" s="115"/>
      <c r="J11" s="115"/>
      <c r="K11" s="29"/>
      <c r="S11" s="16"/>
      <c r="T11" s="16"/>
      <c r="U11" s="16"/>
      <c r="V11" s="16"/>
    </row>
    <row r="12" spans="1:22" s="30" customFormat="1" ht="23.25" customHeight="1" x14ac:dyDescent="0.25">
      <c r="A12" s="28"/>
      <c r="B12" s="115" t="s">
        <v>38</v>
      </c>
      <c r="C12" s="115"/>
      <c r="D12" s="115"/>
      <c r="E12" s="115"/>
      <c r="F12" s="115"/>
      <c r="G12" s="115"/>
      <c r="H12" s="115"/>
      <c r="I12" s="115"/>
      <c r="J12" s="115"/>
      <c r="K12" s="29"/>
      <c r="S12" s="16"/>
      <c r="T12" s="16"/>
      <c r="U12" s="16"/>
      <c r="V12" s="16"/>
    </row>
    <row r="13" spans="1:22" s="30" customFormat="1" ht="20.25" customHeight="1" x14ac:dyDescent="0.25">
      <c r="A13" s="28"/>
      <c r="B13" s="15"/>
      <c r="C13" s="16"/>
      <c r="D13" s="16"/>
      <c r="E13" s="16"/>
      <c r="F13" s="16"/>
      <c r="G13" s="16"/>
      <c r="H13" s="16"/>
      <c r="I13" s="16"/>
      <c r="J13" s="16"/>
      <c r="K13" s="29"/>
      <c r="S13" s="16"/>
      <c r="T13" s="16"/>
      <c r="U13" s="16"/>
      <c r="V13" s="16"/>
    </row>
    <row r="14" spans="1:22" ht="33" customHeight="1" x14ac:dyDescent="0.25">
      <c r="A14" s="116" t="s">
        <v>109</v>
      </c>
      <c r="B14" s="116" t="s">
        <v>110</v>
      </c>
      <c r="C14" s="116" t="s">
        <v>39</v>
      </c>
      <c r="D14" s="119" t="s">
        <v>0</v>
      </c>
      <c r="E14" s="120"/>
      <c r="F14" s="120"/>
      <c r="G14" s="121"/>
      <c r="H14" s="119" t="s">
        <v>5</v>
      </c>
      <c r="I14" s="120"/>
      <c r="J14" s="120"/>
      <c r="K14" s="121"/>
    </row>
    <row r="15" spans="1:22" ht="30.75" customHeight="1" x14ac:dyDescent="0.25">
      <c r="A15" s="117"/>
      <c r="B15" s="117"/>
      <c r="C15" s="117"/>
      <c r="D15" s="116" t="s">
        <v>111</v>
      </c>
      <c r="E15" s="116" t="s">
        <v>1</v>
      </c>
      <c r="F15" s="116" t="s">
        <v>2</v>
      </c>
      <c r="G15" s="122" t="s">
        <v>112</v>
      </c>
      <c r="H15" s="116" t="s">
        <v>111</v>
      </c>
      <c r="I15" s="116" t="s">
        <v>3</v>
      </c>
      <c r="J15" s="116" t="s">
        <v>2</v>
      </c>
      <c r="K15" s="122" t="s">
        <v>112</v>
      </c>
    </row>
    <row r="16" spans="1:22" ht="35.25" customHeight="1" x14ac:dyDescent="0.25">
      <c r="A16" s="117"/>
      <c r="B16" s="117"/>
      <c r="C16" s="117"/>
      <c r="D16" s="117"/>
      <c r="E16" s="117"/>
      <c r="F16" s="117"/>
      <c r="G16" s="123"/>
      <c r="H16" s="117"/>
      <c r="I16" s="117"/>
      <c r="J16" s="117"/>
      <c r="K16" s="123"/>
    </row>
    <row r="17" spans="1:22" ht="24.75" customHeight="1" x14ac:dyDescent="0.25">
      <c r="A17" s="118"/>
      <c r="B17" s="118"/>
      <c r="C17" s="118"/>
      <c r="D17" s="118"/>
      <c r="E17" s="118"/>
      <c r="F17" s="118"/>
      <c r="G17" s="124"/>
      <c r="H17" s="118"/>
      <c r="I17" s="118"/>
      <c r="J17" s="118"/>
      <c r="K17" s="124"/>
    </row>
    <row r="18" spans="1:22" ht="24.75" customHeight="1" x14ac:dyDescent="0.25">
      <c r="A18" s="17">
        <v>1</v>
      </c>
      <c r="B18" s="18">
        <v>2</v>
      </c>
      <c r="C18" s="19" t="s">
        <v>9</v>
      </c>
      <c r="D18" s="20">
        <v>4</v>
      </c>
      <c r="E18" s="19" t="s">
        <v>10</v>
      </c>
      <c r="F18" s="20">
        <v>6</v>
      </c>
      <c r="G18" s="19" t="s">
        <v>11</v>
      </c>
      <c r="H18" s="20">
        <v>8</v>
      </c>
      <c r="I18" s="19" t="s">
        <v>12</v>
      </c>
      <c r="J18" s="20">
        <v>10</v>
      </c>
      <c r="K18" s="19" t="s">
        <v>13</v>
      </c>
    </row>
    <row r="19" spans="1:22" ht="27" customHeight="1" x14ac:dyDescent="0.25">
      <c r="A19" s="111" t="s">
        <v>30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3"/>
    </row>
    <row r="20" spans="1:22" s="50" customFormat="1" ht="27" customHeight="1" x14ac:dyDescent="0.2">
      <c r="A20" s="111" t="s">
        <v>16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3"/>
      <c r="S20" s="28"/>
      <c r="T20" s="28"/>
      <c r="U20" s="28"/>
      <c r="V20" s="28"/>
    </row>
    <row r="21" spans="1:22" s="50" customFormat="1" ht="27" customHeight="1" x14ac:dyDescent="0.2">
      <c r="A21" s="17">
        <v>1</v>
      </c>
      <c r="B21" s="13" t="s">
        <v>62</v>
      </c>
      <c r="C21" s="108">
        <f>D21+H21</f>
        <v>32500325</v>
      </c>
      <c r="D21" s="108">
        <f>E21+F21+G21</f>
        <v>32500325</v>
      </c>
      <c r="E21" s="108">
        <v>31850000</v>
      </c>
      <c r="F21" s="108">
        <v>650000</v>
      </c>
      <c r="G21" s="108">
        <v>325</v>
      </c>
      <c r="H21" s="108">
        <f>I21+J21+K21</f>
        <v>0</v>
      </c>
      <c r="I21" s="108">
        <v>0</v>
      </c>
      <c r="J21" s="108">
        <v>0</v>
      </c>
      <c r="K21" s="108">
        <v>0</v>
      </c>
      <c r="S21" s="28"/>
      <c r="T21" s="28"/>
      <c r="U21" s="28"/>
      <c r="V21" s="28"/>
    </row>
    <row r="22" spans="1:22" s="50" customFormat="1" ht="27" customHeight="1" x14ac:dyDescent="0.2">
      <c r="A22" s="17">
        <v>2</v>
      </c>
      <c r="B22" s="13" t="s">
        <v>113</v>
      </c>
      <c r="C22" s="109"/>
      <c r="D22" s="109"/>
      <c r="E22" s="109"/>
      <c r="F22" s="109"/>
      <c r="G22" s="109"/>
      <c r="H22" s="109"/>
      <c r="I22" s="109"/>
      <c r="J22" s="109"/>
      <c r="K22" s="109"/>
      <c r="S22" s="28"/>
      <c r="T22" s="28"/>
      <c r="U22" s="28"/>
      <c r="V22" s="28"/>
    </row>
    <row r="23" spans="1:22" s="50" customFormat="1" ht="27" customHeight="1" x14ac:dyDescent="0.2">
      <c r="A23" s="17">
        <v>3</v>
      </c>
      <c r="B23" s="13" t="s">
        <v>63</v>
      </c>
      <c r="C23" s="109"/>
      <c r="D23" s="109"/>
      <c r="E23" s="109"/>
      <c r="F23" s="109"/>
      <c r="G23" s="109"/>
      <c r="H23" s="109"/>
      <c r="I23" s="109"/>
      <c r="J23" s="109"/>
      <c r="K23" s="109"/>
      <c r="S23" s="28"/>
      <c r="T23" s="28"/>
      <c r="U23" s="28"/>
      <c r="V23" s="28"/>
    </row>
    <row r="24" spans="1:22" s="50" customFormat="1" ht="27" customHeight="1" x14ac:dyDescent="0.2">
      <c r="A24" s="17">
        <v>4</v>
      </c>
      <c r="B24" s="13" t="s">
        <v>64</v>
      </c>
      <c r="C24" s="109"/>
      <c r="D24" s="109"/>
      <c r="E24" s="109"/>
      <c r="F24" s="109"/>
      <c r="G24" s="109"/>
      <c r="H24" s="109"/>
      <c r="I24" s="109"/>
      <c r="J24" s="109"/>
      <c r="K24" s="109"/>
      <c r="S24" s="28"/>
      <c r="T24" s="28"/>
      <c r="U24" s="28"/>
      <c r="V24" s="28"/>
    </row>
    <row r="25" spans="1:22" s="50" customFormat="1" ht="27" customHeight="1" x14ac:dyDescent="0.2">
      <c r="A25" s="17">
        <v>5</v>
      </c>
      <c r="B25" s="13" t="s">
        <v>65</v>
      </c>
      <c r="C25" s="109"/>
      <c r="D25" s="109"/>
      <c r="E25" s="109"/>
      <c r="F25" s="109"/>
      <c r="G25" s="109"/>
      <c r="H25" s="109"/>
      <c r="I25" s="109"/>
      <c r="J25" s="109"/>
      <c r="K25" s="109"/>
      <c r="S25" s="28"/>
      <c r="T25" s="28"/>
      <c r="U25" s="28"/>
      <c r="V25" s="28"/>
    </row>
    <row r="26" spans="1:22" s="50" customFormat="1" ht="27" customHeight="1" x14ac:dyDescent="0.2">
      <c r="A26" s="17">
        <v>6</v>
      </c>
      <c r="B26" s="13" t="s">
        <v>66</v>
      </c>
      <c r="C26" s="110"/>
      <c r="D26" s="110"/>
      <c r="E26" s="110"/>
      <c r="F26" s="110"/>
      <c r="G26" s="110"/>
      <c r="H26" s="110"/>
      <c r="I26" s="110"/>
      <c r="J26" s="110"/>
      <c r="K26" s="110"/>
      <c r="S26" s="28"/>
      <c r="T26" s="28"/>
      <c r="U26" s="28"/>
      <c r="V26" s="28"/>
    </row>
    <row r="27" spans="1:22" s="50" customFormat="1" ht="27" hidden="1" customHeight="1" x14ac:dyDescent="0.2">
      <c r="A27" s="17"/>
      <c r="B27" s="13" t="s">
        <v>14</v>
      </c>
      <c r="C27" s="40">
        <f t="shared" ref="C27" si="0">D27+H27</f>
        <v>0</v>
      </c>
      <c r="D27" s="4">
        <f>E27+F27+G27</f>
        <v>0</v>
      </c>
      <c r="E27" s="40">
        <v>0</v>
      </c>
      <c r="F27" s="4">
        <v>0</v>
      </c>
      <c r="G27" s="40"/>
      <c r="H27" s="4">
        <f>I27+J27+K27</f>
        <v>0</v>
      </c>
      <c r="I27" s="40">
        <v>0</v>
      </c>
      <c r="J27" s="4">
        <v>0</v>
      </c>
      <c r="K27" s="40">
        <v>0</v>
      </c>
      <c r="S27" s="28" t="s">
        <v>33</v>
      </c>
      <c r="T27" s="28"/>
      <c r="U27" s="28"/>
      <c r="V27" s="28"/>
    </row>
    <row r="28" spans="1:22" s="50" customFormat="1" ht="27" hidden="1" customHeight="1" x14ac:dyDescent="0.2">
      <c r="A28" s="17"/>
      <c r="B28" s="13" t="s">
        <v>24</v>
      </c>
      <c r="C28" s="40">
        <v>0</v>
      </c>
      <c r="D28" s="4">
        <v>0</v>
      </c>
      <c r="E28" s="40">
        <v>0</v>
      </c>
      <c r="F28" s="4">
        <v>0</v>
      </c>
      <c r="G28" s="40">
        <v>0</v>
      </c>
      <c r="H28" s="4">
        <v>0</v>
      </c>
      <c r="I28" s="40">
        <v>0</v>
      </c>
      <c r="J28" s="4">
        <v>0</v>
      </c>
      <c r="K28" s="40">
        <v>0</v>
      </c>
      <c r="P28" s="51">
        <f>G29-G27</f>
        <v>325</v>
      </c>
      <c r="S28" s="28"/>
      <c r="T28" s="28"/>
      <c r="U28" s="28"/>
      <c r="V28" s="28"/>
    </row>
    <row r="29" spans="1:22" s="50" customFormat="1" ht="27" customHeight="1" x14ac:dyDescent="0.2">
      <c r="A29" s="17"/>
      <c r="B29" s="13" t="s">
        <v>15</v>
      </c>
      <c r="C29" s="40">
        <f>SUM(C21:C28)</f>
        <v>32500325</v>
      </c>
      <c r="D29" s="40">
        <f t="shared" ref="D29:K29" si="1">SUM(D21:D27)</f>
        <v>32500325</v>
      </c>
      <c r="E29" s="40">
        <f t="shared" si="1"/>
        <v>31850000</v>
      </c>
      <c r="F29" s="40">
        <f t="shared" si="1"/>
        <v>650000</v>
      </c>
      <c r="G29" s="40">
        <f t="shared" si="1"/>
        <v>325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M29" s="51">
        <f>SUM(N29:P29)</f>
        <v>32500325</v>
      </c>
      <c r="N29" s="51">
        <f>E29+I29</f>
        <v>31850000</v>
      </c>
      <c r="O29" s="51">
        <f>F29+J29</f>
        <v>650000</v>
      </c>
      <c r="P29" s="51">
        <f>G29+K29</f>
        <v>325</v>
      </c>
      <c r="Q29" s="51"/>
      <c r="R29" s="51"/>
      <c r="S29" s="52">
        <f>M29-P29</f>
        <v>32500000</v>
      </c>
      <c r="T29" s="53">
        <f>N29/S29%</f>
        <v>98</v>
      </c>
      <c r="U29" s="52">
        <f>O29/S29%</f>
        <v>2</v>
      </c>
      <c r="V29" s="63">
        <f>G21/S29</f>
        <v>1.0000000000000001E-5</v>
      </c>
    </row>
    <row r="30" spans="1:22" s="50" customFormat="1" ht="27" customHeight="1" x14ac:dyDescent="0.2">
      <c r="A30" s="111" t="s">
        <v>17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3"/>
      <c r="S30" s="28"/>
      <c r="T30" s="28"/>
      <c r="U30" s="28"/>
      <c r="V30" s="28"/>
    </row>
    <row r="31" spans="1:22" s="50" customFormat="1" ht="27" customHeight="1" x14ac:dyDescent="0.2">
      <c r="A31" s="31">
        <v>1</v>
      </c>
      <c r="B31" s="5" t="s">
        <v>45</v>
      </c>
      <c r="C31" s="108">
        <f>D31+H31</f>
        <v>50300503</v>
      </c>
      <c r="D31" s="108">
        <f>E31+F31+G31</f>
        <v>50300503</v>
      </c>
      <c r="E31" s="108">
        <v>49294000</v>
      </c>
      <c r="F31" s="108">
        <v>1006000</v>
      </c>
      <c r="G31" s="108">
        <v>503</v>
      </c>
      <c r="H31" s="108">
        <f>I31+J31+K31</f>
        <v>0</v>
      </c>
      <c r="I31" s="108">
        <v>0</v>
      </c>
      <c r="J31" s="108">
        <v>0</v>
      </c>
      <c r="K31" s="108">
        <v>0</v>
      </c>
      <c r="S31" s="28"/>
      <c r="T31" s="28"/>
      <c r="U31" s="28"/>
      <c r="V31" s="28"/>
    </row>
    <row r="32" spans="1:22" s="50" customFormat="1" ht="27" customHeight="1" x14ac:dyDescent="0.2">
      <c r="A32" s="31">
        <v>2</v>
      </c>
      <c r="B32" s="5" t="s">
        <v>46</v>
      </c>
      <c r="C32" s="109"/>
      <c r="D32" s="109"/>
      <c r="E32" s="109"/>
      <c r="F32" s="109"/>
      <c r="G32" s="109"/>
      <c r="H32" s="109"/>
      <c r="I32" s="109"/>
      <c r="J32" s="109"/>
      <c r="K32" s="109"/>
      <c r="S32" s="28"/>
      <c r="T32" s="28"/>
      <c r="U32" s="28"/>
      <c r="V32" s="28"/>
    </row>
    <row r="33" spans="1:23" s="50" customFormat="1" ht="27" customHeight="1" x14ac:dyDescent="0.2">
      <c r="A33" s="31">
        <v>3</v>
      </c>
      <c r="B33" s="5" t="s">
        <v>47</v>
      </c>
      <c r="C33" s="109"/>
      <c r="D33" s="109"/>
      <c r="E33" s="109"/>
      <c r="F33" s="109"/>
      <c r="G33" s="109"/>
      <c r="H33" s="109"/>
      <c r="I33" s="109"/>
      <c r="J33" s="109"/>
      <c r="K33" s="109"/>
      <c r="S33" s="28"/>
      <c r="T33" s="28"/>
      <c r="U33" s="28"/>
      <c r="V33" s="28"/>
    </row>
    <row r="34" spans="1:23" s="50" customFormat="1" ht="27" customHeight="1" x14ac:dyDescent="0.2">
      <c r="A34" s="31">
        <v>4</v>
      </c>
      <c r="B34" s="5" t="s">
        <v>48</v>
      </c>
      <c r="C34" s="109"/>
      <c r="D34" s="109"/>
      <c r="E34" s="109"/>
      <c r="F34" s="109"/>
      <c r="G34" s="109"/>
      <c r="H34" s="109"/>
      <c r="I34" s="109"/>
      <c r="J34" s="109"/>
      <c r="K34" s="109"/>
      <c r="S34" s="28"/>
      <c r="T34" s="28"/>
      <c r="U34" s="28"/>
      <c r="V34" s="28"/>
    </row>
    <row r="35" spans="1:23" s="50" customFormat="1" ht="27" customHeight="1" x14ac:dyDescent="0.2">
      <c r="A35" s="31">
        <v>5</v>
      </c>
      <c r="B35" s="5" t="s">
        <v>49</v>
      </c>
      <c r="C35" s="109"/>
      <c r="D35" s="109"/>
      <c r="E35" s="109"/>
      <c r="F35" s="109"/>
      <c r="G35" s="109"/>
      <c r="H35" s="109"/>
      <c r="I35" s="109"/>
      <c r="J35" s="109"/>
      <c r="K35" s="109"/>
      <c r="S35" s="28"/>
      <c r="T35" s="28"/>
      <c r="U35" s="28"/>
      <c r="V35" s="28"/>
    </row>
    <row r="36" spans="1:23" s="50" customFormat="1" ht="27" customHeight="1" x14ac:dyDescent="0.2">
      <c r="A36" s="31">
        <v>6</v>
      </c>
      <c r="B36" s="5" t="s">
        <v>50</v>
      </c>
      <c r="C36" s="109"/>
      <c r="D36" s="109"/>
      <c r="E36" s="109"/>
      <c r="F36" s="109"/>
      <c r="G36" s="109"/>
      <c r="H36" s="109"/>
      <c r="I36" s="109"/>
      <c r="J36" s="109"/>
      <c r="K36" s="109"/>
      <c r="S36" s="28"/>
      <c r="T36" s="28"/>
      <c r="U36" s="28"/>
      <c r="V36" s="28"/>
    </row>
    <row r="37" spans="1:23" s="50" customFormat="1" ht="27" customHeight="1" x14ac:dyDescent="0.2">
      <c r="A37" s="31">
        <v>7</v>
      </c>
      <c r="B37" s="5" t="s">
        <v>51</v>
      </c>
      <c r="C37" s="109"/>
      <c r="D37" s="109"/>
      <c r="E37" s="109"/>
      <c r="F37" s="109"/>
      <c r="G37" s="109"/>
      <c r="H37" s="109"/>
      <c r="I37" s="109"/>
      <c r="J37" s="109"/>
      <c r="K37" s="109"/>
      <c r="S37" s="28"/>
      <c r="T37" s="28"/>
      <c r="U37" s="28"/>
      <c r="V37" s="28"/>
    </row>
    <row r="38" spans="1:23" s="50" customFormat="1" ht="27" customHeight="1" x14ac:dyDescent="0.2">
      <c r="A38" s="31">
        <v>8</v>
      </c>
      <c r="B38" s="5" t="s">
        <v>114</v>
      </c>
      <c r="C38" s="109"/>
      <c r="D38" s="109"/>
      <c r="E38" s="109"/>
      <c r="F38" s="109"/>
      <c r="G38" s="109"/>
      <c r="H38" s="109"/>
      <c r="I38" s="109"/>
      <c r="J38" s="109"/>
      <c r="K38" s="109"/>
      <c r="S38" s="28"/>
      <c r="T38" s="28"/>
      <c r="U38" s="28"/>
      <c r="V38" s="28"/>
    </row>
    <row r="39" spans="1:23" s="50" customFormat="1" ht="27" customHeight="1" x14ac:dyDescent="0.2">
      <c r="A39" s="31">
        <v>9</v>
      </c>
      <c r="B39" s="5" t="s">
        <v>52</v>
      </c>
      <c r="C39" s="109"/>
      <c r="D39" s="109"/>
      <c r="E39" s="109"/>
      <c r="F39" s="109"/>
      <c r="G39" s="109"/>
      <c r="H39" s="109"/>
      <c r="I39" s="109"/>
      <c r="J39" s="109"/>
      <c r="K39" s="109"/>
      <c r="S39" s="28"/>
      <c r="T39" s="28"/>
      <c r="U39" s="28"/>
      <c r="V39" s="28"/>
    </row>
    <row r="40" spans="1:23" s="50" customFormat="1" ht="27" customHeight="1" x14ac:dyDescent="0.2">
      <c r="A40" s="31">
        <v>10</v>
      </c>
      <c r="B40" s="5" t="s">
        <v>53</v>
      </c>
      <c r="C40" s="110"/>
      <c r="D40" s="110"/>
      <c r="E40" s="110"/>
      <c r="F40" s="110"/>
      <c r="G40" s="110"/>
      <c r="H40" s="110"/>
      <c r="I40" s="110"/>
      <c r="J40" s="110"/>
      <c r="K40" s="110"/>
      <c r="M40" s="50">
        <v>0</v>
      </c>
      <c r="S40" s="28"/>
      <c r="T40" s="28"/>
      <c r="U40" s="28"/>
      <c r="V40" s="28"/>
    </row>
    <row r="41" spans="1:23" s="50" customFormat="1" ht="27" hidden="1" customHeight="1" x14ac:dyDescent="0.2">
      <c r="A41" s="21"/>
      <c r="B41" s="8" t="s">
        <v>14</v>
      </c>
      <c r="C41" s="40">
        <f>D41+H41</f>
        <v>0</v>
      </c>
      <c r="D41" s="1">
        <f>SUM(E41:G41)</f>
        <v>0</v>
      </c>
      <c r="E41" s="40">
        <v>0</v>
      </c>
      <c r="F41" s="4">
        <v>0</v>
      </c>
      <c r="G41" s="40"/>
      <c r="H41" s="2">
        <f>SUM(I41:K41)</f>
        <v>0</v>
      </c>
      <c r="I41" s="40">
        <v>0</v>
      </c>
      <c r="J41" s="4">
        <v>0</v>
      </c>
      <c r="K41" s="40">
        <v>0</v>
      </c>
      <c r="S41" s="28"/>
      <c r="T41" s="28"/>
      <c r="U41" s="28"/>
      <c r="V41" s="28"/>
    </row>
    <row r="42" spans="1:23" s="50" customFormat="1" ht="27" hidden="1" customHeight="1" x14ac:dyDescent="0.2">
      <c r="A42" s="21"/>
      <c r="B42" s="8" t="s">
        <v>24</v>
      </c>
      <c r="C42" s="40">
        <f>D42+H42</f>
        <v>0</v>
      </c>
      <c r="D42" s="1">
        <f>SUM(E42:G42)</f>
        <v>0</v>
      </c>
      <c r="E42" s="40">
        <v>0</v>
      </c>
      <c r="F42" s="4">
        <v>0</v>
      </c>
      <c r="G42" s="40">
        <v>0</v>
      </c>
      <c r="H42" s="3">
        <f>SUM(I42:K42)</f>
        <v>0</v>
      </c>
      <c r="I42" s="40">
        <v>0</v>
      </c>
      <c r="J42" s="4">
        <v>0</v>
      </c>
      <c r="K42" s="40">
        <v>0</v>
      </c>
      <c r="P42" s="51">
        <f>K43+G31</f>
        <v>503</v>
      </c>
      <c r="S42" s="28"/>
      <c r="T42" s="28"/>
      <c r="U42" s="28"/>
      <c r="V42" s="28"/>
    </row>
    <row r="43" spans="1:23" s="50" customFormat="1" ht="27" customHeight="1" x14ac:dyDescent="0.2">
      <c r="A43" s="21"/>
      <c r="B43" s="8" t="s">
        <v>18</v>
      </c>
      <c r="C43" s="3">
        <f>SUM(C31:C42)</f>
        <v>50300503</v>
      </c>
      <c r="D43" s="3">
        <f t="shared" ref="D43:K43" si="2">SUM(D31:D42)</f>
        <v>50300503</v>
      </c>
      <c r="E43" s="3">
        <f t="shared" si="2"/>
        <v>49294000</v>
      </c>
      <c r="F43" s="3">
        <f t="shared" si="2"/>
        <v>1006000</v>
      </c>
      <c r="G43" s="3">
        <f t="shared" si="2"/>
        <v>503</v>
      </c>
      <c r="H43" s="3">
        <f t="shared" si="2"/>
        <v>0</v>
      </c>
      <c r="I43" s="3">
        <f t="shared" si="2"/>
        <v>0</v>
      </c>
      <c r="J43" s="3">
        <f t="shared" si="2"/>
        <v>0</v>
      </c>
      <c r="K43" s="3">
        <f t="shared" si="2"/>
        <v>0</v>
      </c>
      <c r="M43" s="50">
        <f>SUM(N43:P43)</f>
        <v>50300503</v>
      </c>
      <c r="N43" s="51">
        <f>E43+I43</f>
        <v>49294000</v>
      </c>
      <c r="O43" s="51">
        <f>F43+J43</f>
        <v>1006000</v>
      </c>
      <c r="P43" s="51">
        <f>G43+K43</f>
        <v>503</v>
      </c>
      <c r="S43" s="52">
        <f>M43-P43</f>
        <v>50300000</v>
      </c>
      <c r="T43" s="53">
        <f>N43/S43%</f>
        <v>98</v>
      </c>
      <c r="U43" s="52">
        <f>O43/S43%</f>
        <v>2</v>
      </c>
      <c r="V43" s="63">
        <f>P42/S43</f>
        <v>1.0000000000000001E-5</v>
      </c>
      <c r="W43" s="62"/>
    </row>
    <row r="44" spans="1:23" s="50" customFormat="1" ht="27" customHeight="1" x14ac:dyDescent="0.2">
      <c r="A44" s="102" t="s">
        <v>20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N44" s="51"/>
      <c r="O44" s="51"/>
      <c r="P44" s="51"/>
      <c r="S44" s="28"/>
      <c r="T44" s="28"/>
      <c r="U44" s="28"/>
      <c r="V44" s="28"/>
    </row>
    <row r="45" spans="1:23" s="50" customFormat="1" ht="27" customHeight="1" x14ac:dyDescent="0.2">
      <c r="A45" s="10">
        <v>1</v>
      </c>
      <c r="B45" s="8" t="s">
        <v>54</v>
      </c>
      <c r="C45" s="108">
        <f>D45+H45</f>
        <v>39000390</v>
      </c>
      <c r="D45" s="108">
        <f>E45+F45+G45</f>
        <v>39000390</v>
      </c>
      <c r="E45" s="108">
        <v>38220000</v>
      </c>
      <c r="F45" s="108">
        <v>780000</v>
      </c>
      <c r="G45" s="108">
        <v>390</v>
      </c>
      <c r="H45" s="108">
        <f>I45+J45+K45</f>
        <v>0</v>
      </c>
      <c r="I45" s="108">
        <v>0</v>
      </c>
      <c r="J45" s="108">
        <v>0</v>
      </c>
      <c r="K45" s="108">
        <v>0</v>
      </c>
      <c r="S45" s="28"/>
      <c r="T45" s="28"/>
      <c r="U45" s="28"/>
      <c r="V45" s="28"/>
    </row>
    <row r="46" spans="1:23" s="50" customFormat="1" ht="27" customHeight="1" x14ac:dyDescent="0.2">
      <c r="A46" s="10">
        <v>2</v>
      </c>
      <c r="B46" s="8" t="s">
        <v>108</v>
      </c>
      <c r="C46" s="109"/>
      <c r="D46" s="109"/>
      <c r="E46" s="109"/>
      <c r="F46" s="109"/>
      <c r="G46" s="109"/>
      <c r="H46" s="109"/>
      <c r="I46" s="109"/>
      <c r="J46" s="109"/>
      <c r="K46" s="109"/>
      <c r="S46" s="28"/>
      <c r="T46" s="28"/>
      <c r="U46" s="28"/>
      <c r="V46" s="28"/>
    </row>
    <row r="47" spans="1:23" s="50" customFormat="1" ht="27" customHeight="1" x14ac:dyDescent="0.2">
      <c r="A47" s="10">
        <v>3</v>
      </c>
      <c r="B47" s="8" t="s">
        <v>55</v>
      </c>
      <c r="C47" s="109"/>
      <c r="D47" s="109"/>
      <c r="E47" s="109"/>
      <c r="F47" s="109"/>
      <c r="G47" s="109"/>
      <c r="H47" s="109"/>
      <c r="I47" s="109"/>
      <c r="J47" s="109"/>
      <c r="K47" s="109"/>
      <c r="S47" s="28"/>
      <c r="T47" s="28"/>
      <c r="U47" s="28"/>
      <c r="V47" s="28"/>
    </row>
    <row r="48" spans="1:23" s="50" customFormat="1" ht="27" customHeight="1" x14ac:dyDescent="0.2">
      <c r="A48" s="10">
        <v>4</v>
      </c>
      <c r="B48" s="8" t="s">
        <v>56</v>
      </c>
      <c r="C48" s="109"/>
      <c r="D48" s="109"/>
      <c r="E48" s="109"/>
      <c r="F48" s="109"/>
      <c r="G48" s="109"/>
      <c r="H48" s="109"/>
      <c r="I48" s="109"/>
      <c r="J48" s="109"/>
      <c r="K48" s="109"/>
      <c r="S48" s="28"/>
      <c r="T48" s="28"/>
      <c r="U48" s="28"/>
      <c r="V48" s="28"/>
    </row>
    <row r="49" spans="1:22" s="50" customFormat="1" ht="27" customHeight="1" x14ac:dyDescent="0.2">
      <c r="A49" s="10">
        <v>5</v>
      </c>
      <c r="B49" s="8" t="s">
        <v>57</v>
      </c>
      <c r="C49" s="109"/>
      <c r="D49" s="109"/>
      <c r="E49" s="109"/>
      <c r="F49" s="109"/>
      <c r="G49" s="109"/>
      <c r="H49" s="109"/>
      <c r="I49" s="109"/>
      <c r="J49" s="109"/>
      <c r="K49" s="109"/>
      <c r="S49" s="28"/>
      <c r="T49" s="28"/>
      <c r="U49" s="28"/>
      <c r="V49" s="28"/>
    </row>
    <row r="50" spans="1:22" s="50" customFormat="1" ht="27" customHeight="1" x14ac:dyDescent="0.2">
      <c r="A50" s="10">
        <v>6</v>
      </c>
      <c r="B50" s="8" t="s">
        <v>58</v>
      </c>
      <c r="C50" s="109"/>
      <c r="D50" s="109"/>
      <c r="E50" s="109"/>
      <c r="F50" s="109"/>
      <c r="G50" s="109"/>
      <c r="H50" s="109"/>
      <c r="I50" s="109"/>
      <c r="J50" s="109"/>
      <c r="K50" s="109"/>
      <c r="S50" s="28"/>
      <c r="T50" s="28"/>
      <c r="U50" s="28"/>
      <c r="V50" s="28"/>
    </row>
    <row r="51" spans="1:22" s="50" customFormat="1" ht="27" customHeight="1" x14ac:dyDescent="0.2">
      <c r="A51" s="10">
        <v>7</v>
      </c>
      <c r="B51" s="8" t="s">
        <v>59</v>
      </c>
      <c r="C51" s="109"/>
      <c r="D51" s="109"/>
      <c r="E51" s="109"/>
      <c r="F51" s="109"/>
      <c r="G51" s="109"/>
      <c r="H51" s="109"/>
      <c r="I51" s="109"/>
      <c r="J51" s="109"/>
      <c r="K51" s="109"/>
      <c r="S51" s="28"/>
      <c r="T51" s="28"/>
      <c r="U51" s="28"/>
      <c r="V51" s="28"/>
    </row>
    <row r="52" spans="1:22" s="50" customFormat="1" ht="27" customHeight="1" x14ac:dyDescent="0.2">
      <c r="A52" s="10">
        <v>8</v>
      </c>
      <c r="B52" s="8" t="s">
        <v>115</v>
      </c>
      <c r="C52" s="109"/>
      <c r="D52" s="109"/>
      <c r="E52" s="109"/>
      <c r="F52" s="109"/>
      <c r="G52" s="109"/>
      <c r="H52" s="109"/>
      <c r="I52" s="109"/>
      <c r="J52" s="109"/>
      <c r="K52" s="109"/>
      <c r="S52" s="28"/>
      <c r="T52" s="28"/>
      <c r="U52" s="28"/>
      <c r="V52" s="28"/>
    </row>
    <row r="53" spans="1:22" s="50" customFormat="1" ht="27" customHeight="1" x14ac:dyDescent="0.2">
      <c r="A53" s="10">
        <v>9</v>
      </c>
      <c r="B53" s="8" t="s">
        <v>60</v>
      </c>
      <c r="C53" s="109"/>
      <c r="D53" s="109"/>
      <c r="E53" s="109"/>
      <c r="F53" s="109"/>
      <c r="G53" s="109"/>
      <c r="H53" s="109"/>
      <c r="I53" s="109"/>
      <c r="J53" s="109"/>
      <c r="K53" s="109"/>
      <c r="S53" s="28"/>
      <c r="T53" s="28"/>
      <c r="U53" s="28"/>
      <c r="V53" s="28"/>
    </row>
    <row r="54" spans="1:22" s="50" customFormat="1" ht="27" customHeight="1" x14ac:dyDescent="0.2">
      <c r="A54" s="10">
        <v>10</v>
      </c>
      <c r="B54" s="8" t="s">
        <v>61</v>
      </c>
      <c r="C54" s="109"/>
      <c r="D54" s="109"/>
      <c r="E54" s="109"/>
      <c r="F54" s="109"/>
      <c r="G54" s="109"/>
      <c r="H54" s="109"/>
      <c r="I54" s="109"/>
      <c r="J54" s="109"/>
      <c r="K54" s="109"/>
      <c r="S54" s="28"/>
      <c r="T54" s="28"/>
      <c r="U54" s="28"/>
      <c r="V54" s="28"/>
    </row>
    <row r="55" spans="1:22" s="50" customFormat="1" ht="27" hidden="1" customHeight="1" x14ac:dyDescent="0.2">
      <c r="A55" s="11"/>
      <c r="B55" s="8" t="s">
        <v>14</v>
      </c>
      <c r="C55" s="40">
        <f>D55+H55</f>
        <v>0</v>
      </c>
      <c r="D55" s="4">
        <f>E55+F55+G55</f>
        <v>0</v>
      </c>
      <c r="E55" s="40">
        <v>0</v>
      </c>
      <c r="F55" s="4">
        <v>0</v>
      </c>
      <c r="G55" s="40">
        <v>0</v>
      </c>
      <c r="H55" s="4">
        <f>I55+J55+K55</f>
        <v>0</v>
      </c>
      <c r="I55" s="40">
        <v>0</v>
      </c>
      <c r="J55" s="4">
        <v>0</v>
      </c>
      <c r="K55" s="40">
        <v>0</v>
      </c>
      <c r="P55" s="51">
        <f>K57+G45</f>
        <v>390</v>
      </c>
      <c r="S55" s="28"/>
      <c r="T55" s="28"/>
      <c r="U55" s="28"/>
      <c r="V55" s="28"/>
    </row>
    <row r="56" spans="1:22" s="50" customFormat="1" ht="27" hidden="1" customHeight="1" x14ac:dyDescent="0.2">
      <c r="A56" s="11"/>
      <c r="B56" s="8" t="s">
        <v>24</v>
      </c>
      <c r="C56" s="40">
        <v>0</v>
      </c>
      <c r="D56" s="4">
        <f t="shared" ref="D56:D57" si="3">E56+F56+G56</f>
        <v>0</v>
      </c>
      <c r="E56" s="40">
        <v>0</v>
      </c>
      <c r="F56" s="4">
        <v>0</v>
      </c>
      <c r="G56" s="40">
        <v>0</v>
      </c>
      <c r="H56" s="4">
        <f t="shared" ref="H56:H57" si="4">I56+J56+K56</f>
        <v>0</v>
      </c>
      <c r="I56" s="40">
        <v>0</v>
      </c>
      <c r="J56" s="4">
        <v>0</v>
      </c>
      <c r="K56" s="40">
        <v>0</v>
      </c>
      <c r="P56" s="51"/>
      <c r="S56" s="28"/>
      <c r="T56" s="28"/>
      <c r="U56" s="28"/>
      <c r="V56" s="28"/>
    </row>
    <row r="57" spans="1:22" s="50" customFormat="1" ht="27" customHeight="1" x14ac:dyDescent="0.2">
      <c r="A57" s="11"/>
      <c r="B57" s="8" t="s">
        <v>21</v>
      </c>
      <c r="C57" s="40">
        <f>SUM(C45:C56)</f>
        <v>39000390</v>
      </c>
      <c r="D57" s="4">
        <f t="shared" si="3"/>
        <v>39000390</v>
      </c>
      <c r="E57" s="40">
        <f>SUM(E45:E55)</f>
        <v>38220000</v>
      </c>
      <c r="F57" s="40">
        <f>SUM(F45:F55)</f>
        <v>780000</v>
      </c>
      <c r="G57" s="40">
        <f>SUM(G45:G55)</f>
        <v>390</v>
      </c>
      <c r="H57" s="4">
        <f t="shared" si="4"/>
        <v>0</v>
      </c>
      <c r="I57" s="40">
        <f>SUM(I45:I55)</f>
        <v>0</v>
      </c>
      <c r="J57" s="40">
        <f>SUM(J45:J55)</f>
        <v>0</v>
      </c>
      <c r="K57" s="40">
        <f>SUM(K45:K55)</f>
        <v>0</v>
      </c>
      <c r="M57" s="50">
        <f>SUM(N57:P57)</f>
        <v>39000390</v>
      </c>
      <c r="N57" s="51">
        <f>E57+I57</f>
        <v>38220000</v>
      </c>
      <c r="O57" s="51">
        <f>F57+J57</f>
        <v>780000</v>
      </c>
      <c r="P57" s="51">
        <f>G57+K57</f>
        <v>390</v>
      </c>
      <c r="S57" s="52">
        <f>M57-P57</f>
        <v>39000000</v>
      </c>
      <c r="T57" s="53">
        <f>N57/S57%</f>
        <v>98</v>
      </c>
      <c r="U57" s="52">
        <f>O57/S57%</f>
        <v>2</v>
      </c>
      <c r="V57" s="63">
        <f>P55/S57</f>
        <v>1.0000000000000001E-5</v>
      </c>
    </row>
    <row r="58" spans="1:22" s="50" customFormat="1" ht="27" customHeight="1" x14ac:dyDescent="0.2">
      <c r="A58" s="102" t="s">
        <v>22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4"/>
      <c r="S58" s="28"/>
      <c r="T58" s="28"/>
      <c r="U58" s="28"/>
      <c r="V58" s="28"/>
    </row>
    <row r="59" spans="1:22" s="50" customFormat="1" ht="27" customHeight="1" x14ac:dyDescent="0.2">
      <c r="A59" s="10">
        <v>1</v>
      </c>
      <c r="B59" s="22" t="s">
        <v>69</v>
      </c>
      <c r="C59" s="108">
        <f>D59+H59</f>
        <v>32600326</v>
      </c>
      <c r="D59" s="108">
        <f>E59+F59+G59</f>
        <v>32600326</v>
      </c>
      <c r="E59" s="108">
        <v>31948000</v>
      </c>
      <c r="F59" s="108">
        <v>652000</v>
      </c>
      <c r="G59" s="108">
        <v>326</v>
      </c>
      <c r="H59" s="108">
        <f>I59+J59+K59</f>
        <v>0</v>
      </c>
      <c r="I59" s="108">
        <v>0</v>
      </c>
      <c r="J59" s="108">
        <v>0</v>
      </c>
      <c r="K59" s="108">
        <v>0</v>
      </c>
      <c r="S59" s="28"/>
      <c r="T59" s="28"/>
      <c r="U59" s="28"/>
      <c r="V59" s="28"/>
    </row>
    <row r="60" spans="1:22" s="50" customFormat="1" ht="27" customHeight="1" x14ac:dyDescent="0.2">
      <c r="A60" s="10">
        <v>2</v>
      </c>
      <c r="B60" s="22" t="s">
        <v>67</v>
      </c>
      <c r="C60" s="109"/>
      <c r="D60" s="109"/>
      <c r="E60" s="109"/>
      <c r="F60" s="109"/>
      <c r="G60" s="109"/>
      <c r="H60" s="109"/>
      <c r="I60" s="109"/>
      <c r="J60" s="109"/>
      <c r="K60" s="109"/>
      <c r="S60" s="28"/>
      <c r="T60" s="28"/>
      <c r="U60" s="28"/>
      <c r="V60" s="28"/>
    </row>
    <row r="61" spans="1:22" s="50" customFormat="1" ht="27" customHeight="1" x14ac:dyDescent="0.2">
      <c r="A61" s="10">
        <v>3</v>
      </c>
      <c r="B61" s="22" t="s">
        <v>68</v>
      </c>
      <c r="C61" s="109"/>
      <c r="D61" s="109"/>
      <c r="E61" s="109"/>
      <c r="F61" s="109"/>
      <c r="G61" s="109"/>
      <c r="H61" s="109"/>
      <c r="I61" s="109"/>
      <c r="J61" s="109"/>
      <c r="K61" s="109"/>
      <c r="S61" s="28"/>
      <c r="T61" s="28"/>
      <c r="U61" s="28"/>
      <c r="V61" s="28"/>
    </row>
    <row r="62" spans="1:22" s="50" customFormat="1" ht="27" customHeight="1" x14ac:dyDescent="0.2">
      <c r="A62" s="10">
        <v>4</v>
      </c>
      <c r="B62" s="22" t="s">
        <v>70</v>
      </c>
      <c r="C62" s="109"/>
      <c r="D62" s="109"/>
      <c r="E62" s="109"/>
      <c r="F62" s="109"/>
      <c r="G62" s="109"/>
      <c r="H62" s="109"/>
      <c r="I62" s="109"/>
      <c r="J62" s="109"/>
      <c r="K62" s="109"/>
      <c r="S62" s="28"/>
      <c r="T62" s="28"/>
      <c r="U62" s="28"/>
      <c r="V62" s="28"/>
    </row>
    <row r="63" spans="1:22" s="50" customFormat="1" ht="27" customHeight="1" x14ac:dyDescent="0.2">
      <c r="A63" s="10">
        <v>5</v>
      </c>
      <c r="B63" s="22" t="s">
        <v>116</v>
      </c>
      <c r="C63" s="109"/>
      <c r="D63" s="109"/>
      <c r="E63" s="109"/>
      <c r="F63" s="109"/>
      <c r="G63" s="109"/>
      <c r="H63" s="109"/>
      <c r="I63" s="109"/>
      <c r="J63" s="109"/>
      <c r="K63" s="109"/>
      <c r="S63" s="28"/>
      <c r="T63" s="28"/>
      <c r="U63" s="28"/>
      <c r="V63" s="28"/>
    </row>
    <row r="64" spans="1:22" s="50" customFormat="1" ht="27" customHeight="1" x14ac:dyDescent="0.2">
      <c r="A64" s="10">
        <v>6</v>
      </c>
      <c r="B64" s="22" t="s">
        <v>71</v>
      </c>
      <c r="C64" s="109"/>
      <c r="D64" s="109"/>
      <c r="E64" s="109"/>
      <c r="F64" s="109"/>
      <c r="G64" s="109"/>
      <c r="H64" s="109"/>
      <c r="I64" s="109"/>
      <c r="J64" s="109"/>
      <c r="K64" s="109"/>
      <c r="S64" s="28"/>
      <c r="T64" s="28"/>
      <c r="U64" s="28"/>
      <c r="V64" s="28"/>
    </row>
    <row r="65" spans="1:22" s="50" customFormat="1" ht="27" customHeight="1" x14ac:dyDescent="0.2">
      <c r="A65" s="10">
        <v>7</v>
      </c>
      <c r="B65" s="22" t="s">
        <v>72</v>
      </c>
      <c r="C65" s="109"/>
      <c r="D65" s="109"/>
      <c r="E65" s="109"/>
      <c r="F65" s="109"/>
      <c r="G65" s="109"/>
      <c r="H65" s="109"/>
      <c r="I65" s="109"/>
      <c r="J65" s="109"/>
      <c r="K65" s="109"/>
      <c r="S65" s="28"/>
      <c r="T65" s="28"/>
      <c r="U65" s="28"/>
      <c r="V65" s="28"/>
    </row>
    <row r="66" spans="1:22" s="50" customFormat="1" ht="27" customHeight="1" x14ac:dyDescent="0.2">
      <c r="A66" s="10">
        <v>8</v>
      </c>
      <c r="B66" s="22" t="s">
        <v>73</v>
      </c>
      <c r="C66" s="109"/>
      <c r="D66" s="109"/>
      <c r="E66" s="109"/>
      <c r="F66" s="109"/>
      <c r="G66" s="109"/>
      <c r="H66" s="109"/>
      <c r="I66" s="109"/>
      <c r="J66" s="109"/>
      <c r="K66" s="109"/>
      <c r="S66" s="28"/>
      <c r="T66" s="28"/>
      <c r="U66" s="28"/>
      <c r="V66" s="28"/>
    </row>
    <row r="67" spans="1:22" s="50" customFormat="1" ht="27" customHeight="1" x14ac:dyDescent="0.2">
      <c r="A67" s="10">
        <v>9</v>
      </c>
      <c r="B67" s="22" t="s">
        <v>74</v>
      </c>
      <c r="C67" s="109"/>
      <c r="D67" s="109"/>
      <c r="E67" s="109"/>
      <c r="F67" s="109"/>
      <c r="G67" s="109"/>
      <c r="H67" s="109"/>
      <c r="I67" s="109"/>
      <c r="J67" s="109"/>
      <c r="K67" s="109"/>
      <c r="S67" s="28"/>
      <c r="T67" s="28"/>
      <c r="U67" s="28"/>
      <c r="V67" s="28"/>
    </row>
    <row r="68" spans="1:22" s="50" customFormat="1" ht="27" customHeight="1" x14ac:dyDescent="0.2">
      <c r="A68" s="10">
        <v>10</v>
      </c>
      <c r="B68" s="22" t="s">
        <v>75</v>
      </c>
      <c r="C68" s="109"/>
      <c r="D68" s="109"/>
      <c r="E68" s="109"/>
      <c r="F68" s="109"/>
      <c r="G68" s="109"/>
      <c r="H68" s="109"/>
      <c r="I68" s="109"/>
      <c r="J68" s="109"/>
      <c r="K68" s="109"/>
      <c r="S68" s="28"/>
      <c r="T68" s="28"/>
      <c r="U68" s="28"/>
      <c r="V68" s="28"/>
    </row>
    <row r="69" spans="1:22" s="50" customFormat="1" ht="27" customHeight="1" x14ac:dyDescent="0.2">
      <c r="A69" s="10">
        <v>11</v>
      </c>
      <c r="B69" s="22" t="s">
        <v>76</v>
      </c>
      <c r="C69" s="109"/>
      <c r="D69" s="109"/>
      <c r="E69" s="109"/>
      <c r="F69" s="109"/>
      <c r="G69" s="109"/>
      <c r="H69" s="109"/>
      <c r="I69" s="109"/>
      <c r="J69" s="109"/>
      <c r="K69" s="109"/>
      <c r="S69" s="28"/>
      <c r="T69" s="28"/>
      <c r="U69" s="28"/>
      <c r="V69" s="28"/>
    </row>
    <row r="70" spans="1:22" s="50" customFormat="1" ht="27" customHeight="1" x14ac:dyDescent="0.2">
      <c r="A70" s="10">
        <v>12</v>
      </c>
      <c r="B70" s="22" t="s">
        <v>77</v>
      </c>
      <c r="C70" s="109"/>
      <c r="D70" s="109"/>
      <c r="E70" s="109"/>
      <c r="F70" s="109"/>
      <c r="G70" s="109"/>
      <c r="H70" s="109"/>
      <c r="I70" s="109"/>
      <c r="J70" s="109"/>
      <c r="K70" s="109"/>
      <c r="S70" s="28"/>
      <c r="T70" s="28"/>
      <c r="U70" s="28"/>
      <c r="V70" s="28"/>
    </row>
    <row r="71" spans="1:22" s="50" customFormat="1" ht="27" customHeight="1" x14ac:dyDescent="0.2">
      <c r="A71" s="10">
        <v>13</v>
      </c>
      <c r="B71" s="22" t="s">
        <v>78</v>
      </c>
      <c r="C71" s="109"/>
      <c r="D71" s="109"/>
      <c r="E71" s="109"/>
      <c r="F71" s="109"/>
      <c r="G71" s="109"/>
      <c r="H71" s="109"/>
      <c r="I71" s="109"/>
      <c r="J71" s="109"/>
      <c r="K71" s="109"/>
      <c r="S71" s="28"/>
      <c r="T71" s="28"/>
      <c r="U71" s="28"/>
      <c r="V71" s="28"/>
    </row>
    <row r="72" spans="1:22" s="50" customFormat="1" ht="27" hidden="1" customHeight="1" x14ac:dyDescent="0.2">
      <c r="A72" s="11"/>
      <c r="B72" s="8" t="s">
        <v>14</v>
      </c>
      <c r="C72" s="40">
        <f>D72+H72</f>
        <v>0</v>
      </c>
      <c r="D72" s="4">
        <f>E72+F72+G72</f>
        <v>0</v>
      </c>
      <c r="E72" s="40">
        <v>0</v>
      </c>
      <c r="F72" s="4">
        <v>0</v>
      </c>
      <c r="G72" s="93">
        <v>0</v>
      </c>
      <c r="H72" s="4">
        <f>I72+J72+K72</f>
        <v>0</v>
      </c>
      <c r="I72" s="40">
        <v>0</v>
      </c>
      <c r="J72" s="4">
        <v>0</v>
      </c>
      <c r="K72" s="40">
        <v>0</v>
      </c>
      <c r="S72" s="28"/>
      <c r="T72" s="28"/>
      <c r="U72" s="28"/>
      <c r="V72" s="28"/>
    </row>
    <row r="73" spans="1:22" s="50" customFormat="1" ht="27" hidden="1" customHeight="1" x14ac:dyDescent="0.2">
      <c r="A73" s="11"/>
      <c r="B73" s="8" t="s">
        <v>24</v>
      </c>
      <c r="C73" s="40">
        <f>D73+H73</f>
        <v>0</v>
      </c>
      <c r="D73" s="4">
        <f>E73+F73+G73</f>
        <v>0</v>
      </c>
      <c r="E73" s="40">
        <v>0</v>
      </c>
      <c r="F73" s="4">
        <v>0</v>
      </c>
      <c r="G73" s="93">
        <v>0</v>
      </c>
      <c r="H73" s="4">
        <f>I73+J73+K73</f>
        <v>0</v>
      </c>
      <c r="I73" s="40">
        <v>0</v>
      </c>
      <c r="J73" s="4">
        <v>0</v>
      </c>
      <c r="K73" s="40">
        <v>0</v>
      </c>
      <c r="P73" s="51">
        <f>K74+G59</f>
        <v>326</v>
      </c>
      <c r="S73" s="28"/>
      <c r="T73" s="28"/>
      <c r="U73" s="28"/>
      <c r="V73" s="28"/>
    </row>
    <row r="74" spans="1:22" s="50" customFormat="1" ht="27" customHeight="1" x14ac:dyDescent="0.2">
      <c r="A74" s="11"/>
      <c r="B74" s="8" t="s">
        <v>23</v>
      </c>
      <c r="C74" s="40">
        <f>SUM(C59:C73)</f>
        <v>32600326</v>
      </c>
      <c r="D74" s="4">
        <f>E74+F74+G74</f>
        <v>32600326</v>
      </c>
      <c r="E74" s="40">
        <f t="shared" ref="E74:K74" si="5">E59+E72+E73</f>
        <v>31948000</v>
      </c>
      <c r="F74" s="40">
        <f t="shared" si="5"/>
        <v>652000</v>
      </c>
      <c r="G74" s="40">
        <f t="shared" si="5"/>
        <v>326</v>
      </c>
      <c r="H74" s="40">
        <f t="shared" si="5"/>
        <v>0</v>
      </c>
      <c r="I74" s="40">
        <f t="shared" si="5"/>
        <v>0</v>
      </c>
      <c r="J74" s="40">
        <f t="shared" si="5"/>
        <v>0</v>
      </c>
      <c r="K74" s="40">
        <f t="shared" si="5"/>
        <v>0</v>
      </c>
      <c r="M74" s="50">
        <f>SUM(N74:P74)</f>
        <v>32600326</v>
      </c>
      <c r="N74" s="51">
        <f>E74+I74</f>
        <v>31948000</v>
      </c>
      <c r="O74" s="51">
        <f>F74+J74</f>
        <v>652000</v>
      </c>
      <c r="P74" s="51">
        <f>G74+K74</f>
        <v>326</v>
      </c>
      <c r="S74" s="52">
        <f>M74-P74</f>
        <v>32600000</v>
      </c>
      <c r="T74" s="53">
        <f>N74/S74%</f>
        <v>98</v>
      </c>
      <c r="U74" s="52">
        <f>O74/S74%</f>
        <v>2</v>
      </c>
      <c r="V74" s="63">
        <f>P73/S74</f>
        <v>1.0000000000000001E-5</v>
      </c>
    </row>
    <row r="75" spans="1:22" s="50" customFormat="1" ht="27" customHeight="1" x14ac:dyDescent="0.2">
      <c r="A75" s="102" t="s">
        <v>25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4"/>
      <c r="S75" s="28"/>
      <c r="T75" s="28"/>
      <c r="U75" s="28"/>
      <c r="V75" s="28"/>
    </row>
    <row r="76" spans="1:22" s="50" customFormat="1" ht="27" customHeight="1" x14ac:dyDescent="0.2">
      <c r="A76" s="23">
        <v>1</v>
      </c>
      <c r="B76" s="22" t="s">
        <v>79</v>
      </c>
      <c r="C76" s="105">
        <f>D76+H76</f>
        <v>37700377</v>
      </c>
      <c r="D76" s="105">
        <f>SUM(E76:G84)</f>
        <v>37700377</v>
      </c>
      <c r="E76" s="105">
        <v>36946000</v>
      </c>
      <c r="F76" s="105">
        <v>754000</v>
      </c>
      <c r="G76" s="105">
        <v>377</v>
      </c>
      <c r="H76" s="105">
        <f>SUM(I76:K84)</f>
        <v>0</v>
      </c>
      <c r="I76" s="105">
        <v>0</v>
      </c>
      <c r="J76" s="105">
        <v>0</v>
      </c>
      <c r="K76" s="105">
        <v>0</v>
      </c>
      <c r="S76" s="28"/>
      <c r="T76" s="28"/>
      <c r="U76" s="28"/>
      <c r="V76" s="28"/>
    </row>
    <row r="77" spans="1:22" s="50" customFormat="1" ht="27" customHeight="1" x14ac:dyDescent="0.2">
      <c r="A77" s="23">
        <v>2</v>
      </c>
      <c r="B77" s="22" t="s">
        <v>80</v>
      </c>
      <c r="C77" s="106"/>
      <c r="D77" s="106"/>
      <c r="E77" s="106"/>
      <c r="F77" s="106"/>
      <c r="G77" s="106"/>
      <c r="H77" s="106"/>
      <c r="I77" s="106"/>
      <c r="J77" s="106"/>
      <c r="K77" s="106"/>
      <c r="S77" s="28"/>
      <c r="T77" s="28"/>
      <c r="U77" s="28"/>
      <c r="V77" s="28"/>
    </row>
    <row r="78" spans="1:22" s="50" customFormat="1" ht="27" customHeight="1" x14ac:dyDescent="0.2">
      <c r="A78" s="23">
        <v>3</v>
      </c>
      <c r="B78" s="22" t="s">
        <v>81</v>
      </c>
      <c r="C78" s="106"/>
      <c r="D78" s="106"/>
      <c r="E78" s="106"/>
      <c r="F78" s="106"/>
      <c r="G78" s="106"/>
      <c r="H78" s="106"/>
      <c r="I78" s="106"/>
      <c r="J78" s="106"/>
      <c r="K78" s="106"/>
      <c r="S78" s="28"/>
      <c r="T78" s="28"/>
      <c r="U78" s="28"/>
      <c r="V78" s="28"/>
    </row>
    <row r="79" spans="1:22" s="50" customFormat="1" ht="27" customHeight="1" x14ac:dyDescent="0.2">
      <c r="A79" s="23">
        <v>4</v>
      </c>
      <c r="B79" s="22" t="s">
        <v>82</v>
      </c>
      <c r="C79" s="106"/>
      <c r="D79" s="106"/>
      <c r="E79" s="106"/>
      <c r="F79" s="106"/>
      <c r="G79" s="106"/>
      <c r="H79" s="106"/>
      <c r="I79" s="106"/>
      <c r="J79" s="106"/>
      <c r="K79" s="106"/>
      <c r="S79" s="28"/>
      <c r="T79" s="28"/>
      <c r="U79" s="28"/>
      <c r="V79" s="28"/>
    </row>
    <row r="80" spans="1:22" s="50" customFormat="1" ht="27" customHeight="1" x14ac:dyDescent="0.2">
      <c r="A80" s="23">
        <v>5</v>
      </c>
      <c r="B80" s="22" t="s">
        <v>83</v>
      </c>
      <c r="C80" s="106"/>
      <c r="D80" s="106"/>
      <c r="E80" s="106"/>
      <c r="F80" s="106"/>
      <c r="G80" s="106"/>
      <c r="H80" s="106"/>
      <c r="I80" s="106"/>
      <c r="J80" s="106"/>
      <c r="K80" s="106"/>
      <c r="S80" s="28"/>
      <c r="T80" s="28"/>
      <c r="U80" s="28"/>
      <c r="V80" s="28"/>
    </row>
    <row r="81" spans="1:22" s="30" customFormat="1" ht="27" customHeight="1" x14ac:dyDescent="0.25">
      <c r="A81" s="44">
        <v>6</v>
      </c>
      <c r="B81" s="22" t="s">
        <v>84</v>
      </c>
      <c r="C81" s="106"/>
      <c r="D81" s="106"/>
      <c r="E81" s="106"/>
      <c r="F81" s="106"/>
      <c r="G81" s="106"/>
      <c r="H81" s="106"/>
      <c r="I81" s="106"/>
      <c r="J81" s="106"/>
      <c r="K81" s="106"/>
      <c r="S81" s="16"/>
      <c r="T81" s="16"/>
      <c r="U81" s="16"/>
      <c r="V81" s="16"/>
    </row>
    <row r="82" spans="1:22" s="30" customFormat="1" ht="27" customHeight="1" x14ac:dyDescent="0.25">
      <c r="A82" s="44">
        <v>7</v>
      </c>
      <c r="B82" s="22" t="s">
        <v>117</v>
      </c>
      <c r="C82" s="106"/>
      <c r="D82" s="106"/>
      <c r="E82" s="106"/>
      <c r="F82" s="106"/>
      <c r="G82" s="106"/>
      <c r="H82" s="106"/>
      <c r="I82" s="106"/>
      <c r="J82" s="106"/>
      <c r="K82" s="106"/>
      <c r="S82" s="16"/>
      <c r="T82" s="16"/>
      <c r="U82" s="16"/>
      <c r="V82" s="16"/>
    </row>
    <row r="83" spans="1:22" s="50" customFormat="1" ht="27" customHeight="1" x14ac:dyDescent="0.2">
      <c r="A83" s="23">
        <v>8</v>
      </c>
      <c r="B83" s="22" t="s">
        <v>118</v>
      </c>
      <c r="C83" s="106"/>
      <c r="D83" s="106"/>
      <c r="E83" s="106"/>
      <c r="F83" s="106"/>
      <c r="G83" s="106"/>
      <c r="H83" s="106"/>
      <c r="I83" s="106"/>
      <c r="J83" s="106"/>
      <c r="K83" s="106"/>
      <c r="S83" s="28"/>
      <c r="T83" s="28"/>
      <c r="U83" s="28"/>
      <c r="V83" s="28"/>
    </row>
    <row r="84" spans="1:22" s="50" customFormat="1" ht="27" customHeight="1" x14ac:dyDescent="0.2">
      <c r="A84" s="23">
        <v>9</v>
      </c>
      <c r="B84" s="22" t="s">
        <v>119</v>
      </c>
      <c r="C84" s="106"/>
      <c r="D84" s="106"/>
      <c r="E84" s="106"/>
      <c r="F84" s="106"/>
      <c r="G84" s="106"/>
      <c r="H84" s="106"/>
      <c r="I84" s="106"/>
      <c r="J84" s="106"/>
      <c r="K84" s="106"/>
      <c r="S84" s="28"/>
      <c r="T84" s="28"/>
      <c r="U84" s="28"/>
      <c r="V84" s="28"/>
    </row>
    <row r="85" spans="1:22" s="50" customFormat="1" ht="27" hidden="1" customHeight="1" x14ac:dyDescent="0.2">
      <c r="A85" s="1"/>
      <c r="B85" s="8" t="s">
        <v>14</v>
      </c>
      <c r="C85" s="41">
        <f>D85+H85</f>
        <v>0</v>
      </c>
      <c r="D85" s="1">
        <f>SUM(E85:G85)</f>
        <v>0</v>
      </c>
      <c r="E85" s="40">
        <v>0</v>
      </c>
      <c r="F85" s="40">
        <v>0</v>
      </c>
      <c r="G85" s="93">
        <v>0</v>
      </c>
      <c r="H85" s="2">
        <f>SUM(I85:K85)</f>
        <v>0</v>
      </c>
      <c r="I85" s="40">
        <v>0</v>
      </c>
      <c r="J85" s="40">
        <v>0</v>
      </c>
      <c r="K85" s="40">
        <v>0</v>
      </c>
      <c r="S85" s="28"/>
      <c r="T85" s="28"/>
      <c r="U85" s="28"/>
      <c r="V85" s="28"/>
    </row>
    <row r="86" spans="1:22" s="50" customFormat="1" ht="27" hidden="1" customHeight="1" x14ac:dyDescent="0.2">
      <c r="A86" s="1"/>
      <c r="B86" s="8" t="s">
        <v>24</v>
      </c>
      <c r="C86" s="41">
        <f>D86+H86</f>
        <v>0</v>
      </c>
      <c r="D86" s="1">
        <f>SUM(E86:G86)</f>
        <v>0</v>
      </c>
      <c r="E86" s="40">
        <v>0</v>
      </c>
      <c r="F86" s="40">
        <v>0</v>
      </c>
      <c r="G86" s="93">
        <v>0</v>
      </c>
      <c r="H86" s="2">
        <f>SUM(I86:K86)</f>
        <v>0</v>
      </c>
      <c r="I86" s="40">
        <v>0</v>
      </c>
      <c r="J86" s="40">
        <v>0</v>
      </c>
      <c r="K86" s="40">
        <v>0</v>
      </c>
      <c r="P86" s="51">
        <f>G76+K87</f>
        <v>377</v>
      </c>
      <c r="S86" s="28"/>
      <c r="T86" s="28"/>
      <c r="U86" s="28"/>
      <c r="V86" s="28"/>
    </row>
    <row r="87" spans="1:22" s="50" customFormat="1" ht="27" customHeight="1" x14ac:dyDescent="0.2">
      <c r="A87" s="1"/>
      <c r="B87" s="8" t="s">
        <v>26</v>
      </c>
      <c r="C87" s="41">
        <f t="shared" ref="C87:K87" si="6">SUM(C76:C86)</f>
        <v>37700377</v>
      </c>
      <c r="D87" s="41">
        <f t="shared" si="6"/>
        <v>37700377</v>
      </c>
      <c r="E87" s="41">
        <f t="shared" si="6"/>
        <v>36946000</v>
      </c>
      <c r="F87" s="41">
        <f t="shared" si="6"/>
        <v>754000</v>
      </c>
      <c r="G87" s="41">
        <f t="shared" si="6"/>
        <v>377</v>
      </c>
      <c r="H87" s="41">
        <f t="shared" si="6"/>
        <v>0</v>
      </c>
      <c r="I87" s="41">
        <f t="shared" si="6"/>
        <v>0</v>
      </c>
      <c r="J87" s="41">
        <f t="shared" si="6"/>
        <v>0</v>
      </c>
      <c r="K87" s="41">
        <f t="shared" si="6"/>
        <v>0</v>
      </c>
      <c r="M87" s="51">
        <f>SUM(N87:P87)</f>
        <v>37700377</v>
      </c>
      <c r="N87" s="51">
        <f>E87+I87</f>
        <v>36946000</v>
      </c>
      <c r="O87" s="51">
        <f>F87+J87</f>
        <v>754000</v>
      </c>
      <c r="P87" s="51">
        <f>G87+K87</f>
        <v>377</v>
      </c>
      <c r="S87" s="52">
        <f>M87-P87</f>
        <v>37700000</v>
      </c>
      <c r="T87" s="53">
        <f>N87/S87%</f>
        <v>98</v>
      </c>
      <c r="U87" s="52">
        <f>O87/S87%</f>
        <v>2</v>
      </c>
      <c r="V87" s="53">
        <f>P86/S87</f>
        <v>1.0000000000000001E-5</v>
      </c>
    </row>
    <row r="88" spans="1:22" s="50" customFormat="1" ht="27" customHeight="1" x14ac:dyDescent="0.2">
      <c r="A88" s="98" t="s">
        <v>27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S88" s="28"/>
      <c r="T88" s="28"/>
      <c r="U88" s="28"/>
      <c r="V88" s="28"/>
    </row>
    <row r="89" spans="1:22" s="26" customFormat="1" ht="27" customHeight="1" x14ac:dyDescent="0.2">
      <c r="A89" s="12">
        <v>1</v>
      </c>
      <c r="B89" s="22" t="s">
        <v>85</v>
      </c>
      <c r="C89" s="105">
        <f>D89+H89</f>
        <v>32900329</v>
      </c>
      <c r="D89" s="105">
        <f>E89+F89+G89</f>
        <v>32900329</v>
      </c>
      <c r="E89" s="105">
        <v>32242000</v>
      </c>
      <c r="F89" s="105">
        <v>658000</v>
      </c>
      <c r="G89" s="105">
        <v>329</v>
      </c>
      <c r="H89" s="105">
        <f>I89+J89+K89</f>
        <v>0</v>
      </c>
      <c r="I89" s="105">
        <v>0</v>
      </c>
      <c r="J89" s="105">
        <v>0</v>
      </c>
      <c r="K89" s="105">
        <v>0</v>
      </c>
      <c r="S89" s="64"/>
      <c r="T89" s="64"/>
      <c r="U89" s="64"/>
      <c r="V89" s="64"/>
    </row>
    <row r="90" spans="1:22" s="26" customFormat="1" ht="27" customHeight="1" x14ac:dyDescent="0.2">
      <c r="A90" s="12">
        <v>2</v>
      </c>
      <c r="B90" s="22" t="s">
        <v>86</v>
      </c>
      <c r="C90" s="106"/>
      <c r="D90" s="106"/>
      <c r="E90" s="106"/>
      <c r="F90" s="106"/>
      <c r="G90" s="106"/>
      <c r="H90" s="106"/>
      <c r="I90" s="106"/>
      <c r="J90" s="106"/>
      <c r="K90" s="106"/>
      <c r="S90" s="64"/>
      <c r="T90" s="64"/>
      <c r="U90" s="64"/>
      <c r="V90" s="64"/>
    </row>
    <row r="91" spans="1:22" s="26" customFormat="1" ht="27" customHeight="1" x14ac:dyDescent="0.2">
      <c r="A91" s="12">
        <v>3</v>
      </c>
      <c r="B91" s="22" t="s">
        <v>87</v>
      </c>
      <c r="C91" s="106"/>
      <c r="D91" s="106"/>
      <c r="E91" s="106"/>
      <c r="F91" s="106"/>
      <c r="G91" s="106"/>
      <c r="H91" s="106"/>
      <c r="I91" s="106"/>
      <c r="J91" s="106"/>
      <c r="K91" s="106"/>
      <c r="S91" s="64"/>
      <c r="T91" s="64"/>
      <c r="U91" s="64"/>
      <c r="V91" s="64"/>
    </row>
    <row r="92" spans="1:22" s="26" customFormat="1" ht="27" customHeight="1" x14ac:dyDescent="0.2">
      <c r="A92" s="12">
        <v>4</v>
      </c>
      <c r="B92" s="22" t="s">
        <v>88</v>
      </c>
      <c r="C92" s="106"/>
      <c r="D92" s="106"/>
      <c r="E92" s="106"/>
      <c r="F92" s="106"/>
      <c r="G92" s="106"/>
      <c r="H92" s="106"/>
      <c r="I92" s="106"/>
      <c r="J92" s="106"/>
      <c r="K92" s="106"/>
      <c r="S92" s="64"/>
      <c r="T92" s="64"/>
      <c r="U92" s="64"/>
      <c r="V92" s="64"/>
    </row>
    <row r="93" spans="1:22" s="26" customFormat="1" ht="27" customHeight="1" x14ac:dyDescent="0.2">
      <c r="A93" s="12">
        <v>5</v>
      </c>
      <c r="B93" s="22" t="s">
        <v>89</v>
      </c>
      <c r="C93" s="106"/>
      <c r="D93" s="106"/>
      <c r="E93" s="106"/>
      <c r="F93" s="106"/>
      <c r="G93" s="106"/>
      <c r="H93" s="106"/>
      <c r="I93" s="106"/>
      <c r="J93" s="106"/>
      <c r="K93" s="106"/>
      <c r="S93" s="64"/>
      <c r="T93" s="64"/>
      <c r="U93" s="64"/>
      <c r="V93" s="64"/>
    </row>
    <row r="94" spans="1:22" s="26" customFormat="1" ht="27" customHeight="1" x14ac:dyDescent="0.2">
      <c r="A94" s="12">
        <v>6</v>
      </c>
      <c r="B94" s="22" t="s">
        <v>90</v>
      </c>
      <c r="C94" s="106"/>
      <c r="D94" s="106"/>
      <c r="E94" s="106"/>
      <c r="F94" s="106"/>
      <c r="G94" s="106"/>
      <c r="H94" s="106"/>
      <c r="I94" s="106"/>
      <c r="J94" s="106"/>
      <c r="K94" s="106"/>
      <c r="S94" s="64"/>
      <c r="T94" s="64"/>
      <c r="U94" s="64"/>
      <c r="V94" s="64"/>
    </row>
    <row r="95" spans="1:22" s="26" customFormat="1" ht="27" customHeight="1" x14ac:dyDescent="0.2">
      <c r="A95" s="12">
        <v>7</v>
      </c>
      <c r="B95" s="22" t="s">
        <v>91</v>
      </c>
      <c r="C95" s="106"/>
      <c r="D95" s="106"/>
      <c r="E95" s="106"/>
      <c r="F95" s="106"/>
      <c r="G95" s="106"/>
      <c r="H95" s="106"/>
      <c r="I95" s="106"/>
      <c r="J95" s="106"/>
      <c r="K95" s="106"/>
      <c r="S95" s="64"/>
      <c r="T95" s="64"/>
      <c r="U95" s="64"/>
      <c r="V95" s="64"/>
    </row>
    <row r="96" spans="1:22" s="26" customFormat="1" ht="27" customHeight="1" x14ac:dyDescent="0.2">
      <c r="A96" s="12">
        <v>8</v>
      </c>
      <c r="B96" s="22" t="s">
        <v>92</v>
      </c>
      <c r="C96" s="106"/>
      <c r="D96" s="106"/>
      <c r="E96" s="106"/>
      <c r="F96" s="106"/>
      <c r="G96" s="106"/>
      <c r="H96" s="106"/>
      <c r="I96" s="106"/>
      <c r="J96" s="106"/>
      <c r="K96" s="106"/>
      <c r="S96" s="64"/>
      <c r="T96" s="64"/>
      <c r="U96" s="64"/>
      <c r="V96" s="64"/>
    </row>
    <row r="97" spans="1:22" s="26" customFormat="1" ht="27" customHeight="1" x14ac:dyDescent="0.2">
      <c r="A97" s="12">
        <v>9</v>
      </c>
      <c r="B97" s="22" t="s">
        <v>93</v>
      </c>
      <c r="C97" s="106"/>
      <c r="D97" s="106"/>
      <c r="E97" s="106"/>
      <c r="F97" s="106"/>
      <c r="G97" s="106"/>
      <c r="H97" s="106"/>
      <c r="I97" s="106"/>
      <c r="J97" s="106"/>
      <c r="K97" s="106"/>
      <c r="S97" s="64"/>
      <c r="T97" s="64"/>
      <c r="U97" s="64"/>
      <c r="V97" s="64"/>
    </row>
    <row r="98" spans="1:22" s="26" customFormat="1" ht="27" customHeight="1" x14ac:dyDescent="0.2">
      <c r="A98" s="12">
        <v>10</v>
      </c>
      <c r="B98" s="22" t="s">
        <v>94</v>
      </c>
      <c r="C98" s="107"/>
      <c r="D98" s="107"/>
      <c r="E98" s="107"/>
      <c r="F98" s="107"/>
      <c r="G98" s="107"/>
      <c r="H98" s="107"/>
      <c r="I98" s="107"/>
      <c r="J98" s="107"/>
      <c r="K98" s="107"/>
      <c r="S98" s="64"/>
      <c r="T98" s="64"/>
      <c r="U98" s="64"/>
      <c r="V98" s="64"/>
    </row>
    <row r="99" spans="1:22" s="26" customFormat="1" ht="27" hidden="1" customHeight="1" x14ac:dyDescent="0.2">
      <c r="A99" s="1"/>
      <c r="B99" s="8" t="s">
        <v>14</v>
      </c>
      <c r="C99" s="1">
        <f>D99+H99</f>
        <v>0</v>
      </c>
      <c r="D99" s="3">
        <f>SUM(E99:G99)</f>
        <v>0</v>
      </c>
      <c r="E99" s="3">
        <v>0</v>
      </c>
      <c r="F99" s="3">
        <v>0</v>
      </c>
      <c r="G99" s="3">
        <v>0</v>
      </c>
      <c r="H99" s="2">
        <f>I99+J99+K99</f>
        <v>0</v>
      </c>
      <c r="I99" s="3">
        <v>0</v>
      </c>
      <c r="J99" s="3">
        <v>0</v>
      </c>
      <c r="K99" s="3">
        <v>0</v>
      </c>
      <c r="N99" s="32"/>
      <c r="O99" s="32"/>
      <c r="P99" s="32"/>
      <c r="S99" s="64"/>
      <c r="T99" s="64"/>
      <c r="U99" s="64"/>
      <c r="V99" s="64"/>
    </row>
    <row r="100" spans="1:22" s="26" customFormat="1" ht="27" hidden="1" customHeight="1" x14ac:dyDescent="0.2">
      <c r="A100" s="1"/>
      <c r="B100" s="8" t="s">
        <v>24</v>
      </c>
      <c r="C100" s="1">
        <f t="shared" ref="C100" si="7">D100+H100</f>
        <v>0</v>
      </c>
      <c r="D100" s="3">
        <f t="shared" ref="D100" si="8">SUM(E100:G100)</f>
        <v>0</v>
      </c>
      <c r="E100" s="3">
        <v>0</v>
      </c>
      <c r="F100" s="3">
        <v>0</v>
      </c>
      <c r="G100" s="3">
        <v>0</v>
      </c>
      <c r="H100" s="2">
        <f t="shared" ref="H100:H101" si="9">I100+J100+K100</f>
        <v>0</v>
      </c>
      <c r="I100" s="3">
        <v>0</v>
      </c>
      <c r="J100" s="3">
        <v>0</v>
      </c>
      <c r="K100" s="3">
        <v>0</v>
      </c>
      <c r="P100" s="32">
        <f>P101-G99</f>
        <v>329</v>
      </c>
      <c r="S100" s="64"/>
      <c r="T100" s="64"/>
      <c r="U100" s="64"/>
      <c r="V100" s="64"/>
    </row>
    <row r="101" spans="1:22" s="26" customFormat="1" ht="27" customHeight="1" x14ac:dyDescent="0.2">
      <c r="A101" s="1"/>
      <c r="B101" s="8" t="s">
        <v>28</v>
      </c>
      <c r="C101" s="1">
        <f>SUM(C89:C100)</f>
        <v>32900329</v>
      </c>
      <c r="D101" s="1">
        <f>SUM(D89:D100)</f>
        <v>32900329</v>
      </c>
      <c r="E101" s="1">
        <f>SUM(E89:E100)</f>
        <v>32242000</v>
      </c>
      <c r="F101" s="1">
        <f>SUM(F89:F100)</f>
        <v>658000</v>
      </c>
      <c r="G101" s="1">
        <f>SUM(G89:G100)</f>
        <v>329</v>
      </c>
      <c r="H101" s="2">
        <f t="shared" si="9"/>
        <v>0</v>
      </c>
      <c r="I101" s="1">
        <f>SUM(I89:I100)</f>
        <v>0</v>
      </c>
      <c r="J101" s="1">
        <f>SUM(J89:J100)</f>
        <v>0</v>
      </c>
      <c r="K101" s="1">
        <f>SUM(K89:K100)</f>
        <v>0</v>
      </c>
      <c r="N101" s="32">
        <f>E101+I101</f>
        <v>32242000</v>
      </c>
      <c r="O101" s="32">
        <f>F101+J101</f>
        <v>658000</v>
      </c>
      <c r="P101" s="32">
        <f>G101+K101</f>
        <v>329</v>
      </c>
      <c r="S101" s="7">
        <f>N101+O101</f>
        <v>32900000</v>
      </c>
      <c r="T101" s="65">
        <f>N101/S101*100</f>
        <v>98</v>
      </c>
      <c r="U101" s="65">
        <f>O101/S101*100</f>
        <v>2</v>
      </c>
      <c r="V101" s="66">
        <f>P100/S101</f>
        <v>1.0000000000000001E-5</v>
      </c>
    </row>
    <row r="102" spans="1:22" s="26" customFormat="1" ht="27" customHeight="1" x14ac:dyDescent="0.2">
      <c r="A102" s="1"/>
      <c r="B102" s="22" t="s">
        <v>29</v>
      </c>
      <c r="C102" s="1">
        <f t="shared" ref="C102:K102" si="10">C101+C87+C74+C57+C43+C29</f>
        <v>225002250</v>
      </c>
      <c r="D102" s="1">
        <f t="shared" si="10"/>
        <v>225002250</v>
      </c>
      <c r="E102" s="1">
        <f t="shared" si="10"/>
        <v>220500000</v>
      </c>
      <c r="F102" s="1">
        <f t="shared" si="10"/>
        <v>4500000</v>
      </c>
      <c r="G102" s="1">
        <f t="shared" si="10"/>
        <v>2250</v>
      </c>
      <c r="H102" s="1">
        <f t="shared" si="10"/>
        <v>0</v>
      </c>
      <c r="I102" s="1">
        <f t="shared" si="10"/>
        <v>0</v>
      </c>
      <c r="J102" s="1">
        <f t="shared" si="10"/>
        <v>0</v>
      </c>
      <c r="K102" s="1">
        <f t="shared" si="10"/>
        <v>0</v>
      </c>
      <c r="M102" s="32"/>
      <c r="N102" s="32"/>
      <c r="S102" s="64"/>
      <c r="T102" s="64"/>
      <c r="U102" s="64"/>
      <c r="V102" s="64"/>
    </row>
    <row r="103" spans="1:22" s="26" customFormat="1" ht="31.5" customHeight="1" x14ac:dyDescent="0.2">
      <c r="A103" s="99" t="s">
        <v>31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1"/>
    </row>
    <row r="104" spans="1:22" s="26" customFormat="1" ht="31.5" hidden="1" customHeight="1" x14ac:dyDescent="0.2">
      <c r="A104" s="99" t="s">
        <v>27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1"/>
    </row>
    <row r="105" spans="1:22" s="26" customFormat="1" ht="54.75" hidden="1" customHeight="1" x14ac:dyDescent="0.2">
      <c r="A105" s="24">
        <v>1</v>
      </c>
      <c r="B105" s="22" t="s">
        <v>41</v>
      </c>
      <c r="C105" s="1">
        <v>0</v>
      </c>
      <c r="D105" s="3">
        <v>0</v>
      </c>
      <c r="E105" s="68">
        <v>0</v>
      </c>
      <c r="F105" s="68">
        <v>0</v>
      </c>
      <c r="G105" s="69"/>
      <c r="H105" s="6">
        <f>SUM(I105:K105)</f>
        <v>0</v>
      </c>
      <c r="I105" s="3">
        <v>0</v>
      </c>
      <c r="J105" s="3">
        <v>0</v>
      </c>
      <c r="K105" s="3">
        <v>0</v>
      </c>
    </row>
    <row r="106" spans="1:22" s="26" customFormat="1" ht="30" hidden="1" customHeight="1" x14ac:dyDescent="0.2">
      <c r="A106" s="3"/>
      <c r="B106" s="8" t="s">
        <v>28</v>
      </c>
      <c r="C106" s="3">
        <f t="shared" ref="C106:K106" si="11">SUM(C105:C105)</f>
        <v>0</v>
      </c>
      <c r="D106" s="3">
        <v>0</v>
      </c>
      <c r="E106" s="3">
        <f t="shared" si="11"/>
        <v>0</v>
      </c>
      <c r="F106" s="3">
        <v>0</v>
      </c>
      <c r="G106" s="3">
        <f t="shared" si="11"/>
        <v>0</v>
      </c>
      <c r="H106" s="3">
        <f t="shared" si="11"/>
        <v>0</v>
      </c>
      <c r="I106" s="3">
        <f t="shared" si="11"/>
        <v>0</v>
      </c>
      <c r="J106" s="3">
        <f t="shared" si="11"/>
        <v>0</v>
      </c>
      <c r="K106" s="3">
        <f t="shared" si="11"/>
        <v>0</v>
      </c>
    </row>
    <row r="107" spans="1:22" s="26" customFormat="1" ht="27" hidden="1" customHeight="1" x14ac:dyDescent="0.2">
      <c r="A107" s="99" t="s">
        <v>17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1"/>
    </row>
    <row r="108" spans="1:22" s="26" customFormat="1" ht="36.75" hidden="1" customHeight="1" x14ac:dyDescent="0.2">
      <c r="A108" s="73">
        <v>1</v>
      </c>
      <c r="B108" s="43" t="s">
        <v>43</v>
      </c>
      <c r="C108" s="1">
        <f>D108+H108</f>
        <v>0</v>
      </c>
      <c r="D108" s="3">
        <f>E108+F108+G108</f>
        <v>0</v>
      </c>
      <c r="E108" s="68">
        <v>0</v>
      </c>
      <c r="F108" s="68"/>
      <c r="G108" s="69"/>
      <c r="H108" s="3">
        <f t="shared" ref="H108" si="12">SUM(I108:K108)</f>
        <v>0</v>
      </c>
      <c r="I108" s="3">
        <v>0</v>
      </c>
      <c r="J108" s="3">
        <v>0</v>
      </c>
      <c r="K108" s="3">
        <v>0</v>
      </c>
    </row>
    <row r="109" spans="1:22" s="26" customFormat="1" ht="34.5" hidden="1" customHeight="1" x14ac:dyDescent="0.2">
      <c r="A109" s="42"/>
      <c r="B109" s="8" t="s">
        <v>18</v>
      </c>
      <c r="C109" s="3">
        <f t="shared" ref="C109:K109" si="13">SUM(C108:C108)</f>
        <v>0</v>
      </c>
      <c r="D109" s="3">
        <f t="shared" si="13"/>
        <v>0</v>
      </c>
      <c r="E109" s="3">
        <f t="shared" si="13"/>
        <v>0</v>
      </c>
      <c r="F109" s="3">
        <f t="shared" si="13"/>
        <v>0</v>
      </c>
      <c r="G109" s="3">
        <f t="shared" si="13"/>
        <v>0</v>
      </c>
      <c r="H109" s="3">
        <f t="shared" si="13"/>
        <v>0</v>
      </c>
      <c r="I109" s="3">
        <f t="shared" si="13"/>
        <v>0</v>
      </c>
      <c r="J109" s="3">
        <f t="shared" si="13"/>
        <v>0</v>
      </c>
      <c r="K109" s="3">
        <f t="shared" si="13"/>
        <v>0</v>
      </c>
    </row>
    <row r="110" spans="1:22" s="26" customFormat="1" ht="27" customHeight="1" x14ac:dyDescent="0.2">
      <c r="A110" s="99" t="s">
        <v>20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1"/>
      <c r="S110" s="6"/>
      <c r="T110" s="64"/>
      <c r="U110" s="64"/>
      <c r="V110" s="64"/>
    </row>
    <row r="111" spans="1:22" s="26" customFormat="1" ht="31.5" hidden="1" customHeight="1" x14ac:dyDescent="0.2">
      <c r="A111" s="24"/>
      <c r="B111" s="8" t="s">
        <v>44</v>
      </c>
      <c r="C111" s="1">
        <f>D111+H111</f>
        <v>0</v>
      </c>
      <c r="D111" s="3">
        <f>E111+F111+G111</f>
        <v>0</v>
      </c>
      <c r="E111" s="68">
        <v>0</v>
      </c>
      <c r="F111" s="68"/>
      <c r="G111" s="95"/>
      <c r="H111" s="3">
        <f t="shared" ref="H111:H112" si="14">SUM(I111:K111)</f>
        <v>0</v>
      </c>
      <c r="I111" s="1">
        <v>0</v>
      </c>
      <c r="J111" s="1">
        <v>0</v>
      </c>
      <c r="K111" s="1">
        <v>0</v>
      </c>
      <c r="S111" s="6"/>
      <c r="T111" s="64"/>
      <c r="U111" s="64"/>
      <c r="V111" s="64"/>
    </row>
    <row r="112" spans="1:22" s="26" customFormat="1" ht="31.5" customHeight="1" x14ac:dyDescent="0.2">
      <c r="A112" s="73">
        <v>1</v>
      </c>
      <c r="B112" s="43" t="s">
        <v>120</v>
      </c>
      <c r="C112" s="1">
        <f>D112+H112</f>
        <v>2432337.02</v>
      </c>
      <c r="D112" s="3">
        <f t="shared" ref="D112" si="15">E112+F112+G112</f>
        <v>2432337.02</v>
      </c>
      <c r="E112" s="68">
        <v>0</v>
      </c>
      <c r="F112" s="68">
        <f>499995+N138</f>
        <v>2432312.4</v>
      </c>
      <c r="G112" s="95">
        <f>5.31+R138</f>
        <v>24.619999999999489</v>
      </c>
      <c r="H112" s="3">
        <f t="shared" si="14"/>
        <v>0</v>
      </c>
      <c r="I112" s="3">
        <v>0</v>
      </c>
      <c r="J112" s="3">
        <v>0</v>
      </c>
      <c r="K112" s="3">
        <v>0</v>
      </c>
      <c r="L112" s="26">
        <f>F112*0.00001</f>
        <v>24.323124</v>
      </c>
      <c r="S112" s="64"/>
      <c r="T112" s="64"/>
      <c r="U112" s="64"/>
      <c r="V112" s="64"/>
    </row>
    <row r="113" spans="1:22" s="26" customFormat="1" ht="31.5" customHeight="1" x14ac:dyDescent="0.2">
      <c r="A113" s="42"/>
      <c r="B113" s="8" t="s">
        <v>21</v>
      </c>
      <c r="C113" s="3">
        <f t="shared" ref="C113:K113" si="16">SUM(C111:C112)</f>
        <v>2432337.02</v>
      </c>
      <c r="D113" s="3">
        <f t="shared" si="16"/>
        <v>2432337.02</v>
      </c>
      <c r="E113" s="3">
        <f t="shared" si="16"/>
        <v>0</v>
      </c>
      <c r="F113" s="3">
        <f t="shared" si="16"/>
        <v>2432312.4</v>
      </c>
      <c r="G113" s="3">
        <f t="shared" si="16"/>
        <v>24.619999999999489</v>
      </c>
      <c r="H113" s="3">
        <f t="shared" si="16"/>
        <v>0</v>
      </c>
      <c r="I113" s="3">
        <f t="shared" si="16"/>
        <v>0</v>
      </c>
      <c r="J113" s="3">
        <f t="shared" si="16"/>
        <v>0</v>
      </c>
      <c r="K113" s="3">
        <f t="shared" si="16"/>
        <v>0</v>
      </c>
      <c r="S113" s="64"/>
      <c r="T113" s="64"/>
      <c r="U113" s="64"/>
      <c r="V113" s="64"/>
    </row>
    <row r="114" spans="1:22" s="26" customFormat="1" ht="31.5" customHeight="1" x14ac:dyDescent="0.2">
      <c r="A114" s="3"/>
      <c r="B114" s="8" t="s">
        <v>42</v>
      </c>
      <c r="C114" s="3">
        <f t="shared" ref="C114:K114" si="17">C113+C109+C106</f>
        <v>2432337.02</v>
      </c>
      <c r="D114" s="3">
        <f t="shared" si="17"/>
        <v>2432337.02</v>
      </c>
      <c r="E114" s="3">
        <f t="shared" si="17"/>
        <v>0</v>
      </c>
      <c r="F114" s="3">
        <f t="shared" si="17"/>
        <v>2432312.4</v>
      </c>
      <c r="G114" s="3">
        <f t="shared" si="17"/>
        <v>24.619999999999489</v>
      </c>
      <c r="H114" s="3">
        <f t="shared" si="17"/>
        <v>0</v>
      </c>
      <c r="I114" s="3">
        <f t="shared" si="17"/>
        <v>0</v>
      </c>
      <c r="J114" s="3">
        <f t="shared" si="17"/>
        <v>0</v>
      </c>
      <c r="K114" s="3">
        <f t="shared" si="17"/>
        <v>0</v>
      </c>
      <c r="S114" s="64"/>
      <c r="T114" s="64"/>
      <c r="U114" s="64"/>
      <c r="V114" s="64"/>
    </row>
    <row r="115" spans="1:22" s="26" customFormat="1" ht="27" customHeight="1" x14ac:dyDescent="0.2">
      <c r="A115" s="102" t="s">
        <v>32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4"/>
      <c r="S115" s="64"/>
      <c r="T115" s="64"/>
      <c r="U115" s="64"/>
      <c r="V115" s="64"/>
    </row>
    <row r="116" spans="1:22" s="26" customFormat="1" ht="39" customHeight="1" x14ac:dyDescent="0.2">
      <c r="A116" s="25">
        <v>1</v>
      </c>
      <c r="B116" s="8" t="s">
        <v>34</v>
      </c>
      <c r="C116" s="1">
        <f>D116+H116</f>
        <v>146091145.88000003</v>
      </c>
      <c r="D116" s="2">
        <f>SUM(E116:G116)</f>
        <v>146091145.88000003</v>
      </c>
      <c r="E116" s="2">
        <v>89497027.430000007</v>
      </c>
      <c r="F116" s="2">
        <v>56592657.550000004</v>
      </c>
      <c r="G116" s="95">
        <v>1460.9</v>
      </c>
      <c r="H116" s="2">
        <f t="shared" ref="H116:H117" si="18">SUM(I116:K116)</f>
        <v>0</v>
      </c>
      <c r="I116" s="3">
        <v>0</v>
      </c>
      <c r="J116" s="3">
        <v>0</v>
      </c>
      <c r="K116" s="3">
        <v>0</v>
      </c>
      <c r="L116" s="32">
        <f>F116+E116</f>
        <v>146089684.98000002</v>
      </c>
      <c r="M116" s="26">
        <f>L116*0.00001</f>
        <v>1460.8968498000004</v>
      </c>
      <c r="N116" s="32"/>
      <c r="O116" s="74"/>
      <c r="P116" s="32"/>
      <c r="Q116" s="32"/>
      <c r="S116" s="64"/>
      <c r="T116" s="64"/>
      <c r="U116" s="64"/>
      <c r="V116" s="64"/>
    </row>
    <row r="117" spans="1:22" s="26" customFormat="1" ht="39" customHeight="1" x14ac:dyDescent="0.2">
      <c r="A117" s="25">
        <v>2</v>
      </c>
      <c r="B117" s="8" t="s">
        <v>35</v>
      </c>
      <c r="C117" s="1">
        <f t="shared" ref="C117" si="19">D117+H117</f>
        <v>88447787.099999994</v>
      </c>
      <c r="D117" s="3">
        <f t="shared" ref="D117" si="20">SUM(E117:G117)</f>
        <v>88447787.099999994</v>
      </c>
      <c r="E117" s="3">
        <v>86677964.569999993</v>
      </c>
      <c r="F117" s="3">
        <v>1768938.05</v>
      </c>
      <c r="G117" s="3">
        <v>884.48</v>
      </c>
      <c r="H117" s="2">
        <f t="shared" si="18"/>
        <v>0</v>
      </c>
      <c r="I117" s="3">
        <v>0</v>
      </c>
      <c r="J117" s="3">
        <v>0</v>
      </c>
      <c r="K117" s="3">
        <v>0</v>
      </c>
      <c r="L117" s="32"/>
      <c r="S117" s="64"/>
      <c r="T117" s="64"/>
      <c r="U117" s="64"/>
      <c r="V117" s="64"/>
    </row>
    <row r="118" spans="1:22" s="26" customFormat="1" ht="39" customHeight="1" x14ac:dyDescent="0.2">
      <c r="A118" s="25"/>
      <c r="B118" s="8" t="s">
        <v>36</v>
      </c>
      <c r="C118" s="3">
        <f t="shared" ref="C118:K118" si="21">SUM(C116:C117)</f>
        <v>234538932.98000002</v>
      </c>
      <c r="D118" s="3">
        <f t="shared" si="21"/>
        <v>234538932.98000002</v>
      </c>
      <c r="E118" s="3">
        <f t="shared" si="21"/>
        <v>176174992</v>
      </c>
      <c r="F118" s="3">
        <f t="shared" si="21"/>
        <v>58361595.600000001</v>
      </c>
      <c r="G118" s="3">
        <f t="shared" si="21"/>
        <v>2345.38</v>
      </c>
      <c r="H118" s="3">
        <f t="shared" si="21"/>
        <v>0</v>
      </c>
      <c r="I118" s="3">
        <f t="shared" si="21"/>
        <v>0</v>
      </c>
      <c r="J118" s="3">
        <f t="shared" si="21"/>
        <v>0</v>
      </c>
      <c r="K118" s="3">
        <f t="shared" si="21"/>
        <v>0</v>
      </c>
      <c r="S118" s="64"/>
      <c r="T118" s="64"/>
      <c r="U118" s="64"/>
      <c r="V118" s="64"/>
    </row>
    <row r="119" spans="1:22" s="26" customFormat="1" ht="39" customHeight="1" x14ac:dyDescent="0.2">
      <c r="A119" s="25"/>
      <c r="B119" s="8" t="s">
        <v>107</v>
      </c>
      <c r="C119" s="3">
        <f>C118+C114</f>
        <v>236971270.00000003</v>
      </c>
      <c r="D119" s="3">
        <f t="shared" ref="D119:K119" si="22">D118+D114</f>
        <v>236971270.00000003</v>
      </c>
      <c r="E119" s="3">
        <f t="shared" si="22"/>
        <v>176174992</v>
      </c>
      <c r="F119" s="3">
        <f t="shared" si="22"/>
        <v>60793908</v>
      </c>
      <c r="G119" s="3">
        <f t="shared" si="22"/>
        <v>2369.9999999999995</v>
      </c>
      <c r="H119" s="3">
        <f t="shared" si="22"/>
        <v>0</v>
      </c>
      <c r="I119" s="3">
        <f t="shared" si="22"/>
        <v>0</v>
      </c>
      <c r="J119" s="3">
        <f t="shared" si="22"/>
        <v>0</v>
      </c>
      <c r="K119" s="3">
        <f t="shared" si="22"/>
        <v>0</v>
      </c>
      <c r="S119" s="64"/>
      <c r="T119" s="64"/>
      <c r="U119" s="64"/>
      <c r="V119" s="64"/>
    </row>
    <row r="120" spans="1:22" s="26" customFormat="1" ht="44.25" customHeight="1" x14ac:dyDescent="0.2">
      <c r="A120" s="25"/>
      <c r="B120" s="8" t="s">
        <v>37</v>
      </c>
      <c r="C120" s="3">
        <f>C119+C102</f>
        <v>461973520</v>
      </c>
      <c r="D120" s="3">
        <f t="shared" ref="D120:K120" si="23">D119+D102</f>
        <v>461973520</v>
      </c>
      <c r="E120" s="3">
        <f t="shared" si="23"/>
        <v>396674992</v>
      </c>
      <c r="F120" s="3">
        <f t="shared" si="23"/>
        <v>65293908</v>
      </c>
      <c r="G120" s="3">
        <f t="shared" si="23"/>
        <v>4620</v>
      </c>
      <c r="H120" s="3">
        <f t="shared" si="23"/>
        <v>0</v>
      </c>
      <c r="I120" s="3">
        <f t="shared" si="23"/>
        <v>0</v>
      </c>
      <c r="J120" s="3">
        <f t="shared" si="23"/>
        <v>0</v>
      </c>
      <c r="K120" s="3">
        <f t="shared" si="23"/>
        <v>0</v>
      </c>
      <c r="S120" s="64"/>
      <c r="T120" s="64"/>
      <c r="U120" s="64"/>
      <c r="V120" s="64"/>
    </row>
    <row r="121" spans="1:22" s="26" customFormat="1" ht="48" customHeight="1" x14ac:dyDescent="0.2">
      <c r="A121" s="7"/>
      <c r="B121" s="55"/>
      <c r="C121" s="7"/>
      <c r="D121" s="7"/>
      <c r="E121" s="7"/>
      <c r="F121" s="7"/>
      <c r="G121" s="56"/>
      <c r="H121" s="7"/>
      <c r="I121" s="7"/>
      <c r="J121" s="7"/>
      <c r="K121" s="7"/>
      <c r="S121" s="64"/>
      <c r="T121" s="64"/>
      <c r="U121" s="64"/>
      <c r="V121" s="64"/>
    </row>
    <row r="122" spans="1:22" s="26" customFormat="1" ht="48" customHeight="1" x14ac:dyDescent="0.2">
      <c r="A122" s="97" t="s">
        <v>106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S122" s="64"/>
      <c r="T122" s="64"/>
      <c r="U122" s="64"/>
      <c r="V122" s="64"/>
    </row>
    <row r="123" spans="1:22" s="26" customFormat="1" ht="24" customHeight="1" x14ac:dyDescent="0.2">
      <c r="A123" s="7"/>
      <c r="B123" s="55"/>
      <c r="C123" s="57"/>
      <c r="D123" s="56"/>
      <c r="E123" s="56"/>
      <c r="F123" s="56"/>
      <c r="G123" s="56"/>
      <c r="H123" s="56"/>
      <c r="I123" s="70"/>
      <c r="J123" s="56"/>
      <c r="K123" s="56"/>
      <c r="S123" s="64"/>
      <c r="T123" s="64"/>
      <c r="U123" s="64"/>
      <c r="V123" s="64"/>
    </row>
    <row r="124" spans="1:22" s="61" customFormat="1" ht="39" customHeight="1" x14ac:dyDescent="0.2">
      <c r="A124" s="33"/>
      <c r="B124" s="58"/>
      <c r="C124" s="59"/>
      <c r="D124" s="59"/>
      <c r="E124" s="60"/>
      <c r="F124" s="71"/>
      <c r="G124" s="71"/>
      <c r="H124" s="59"/>
      <c r="I124" s="59"/>
      <c r="J124" s="59"/>
      <c r="K124" s="59"/>
      <c r="M124" s="59"/>
      <c r="R124" s="33"/>
      <c r="S124" s="33"/>
      <c r="T124" s="33"/>
      <c r="U124" s="33"/>
      <c r="V124" s="33"/>
    </row>
    <row r="125" spans="1:22" s="61" customFormat="1" ht="40.5" customHeight="1" x14ac:dyDescent="0.2">
      <c r="A125" s="33"/>
      <c r="B125" s="58"/>
      <c r="C125" s="60"/>
      <c r="D125" s="60"/>
      <c r="E125" s="60"/>
      <c r="F125" s="60"/>
      <c r="G125" s="60"/>
      <c r="H125" s="60"/>
      <c r="I125" s="59"/>
      <c r="J125" s="59"/>
      <c r="K125" s="59"/>
      <c r="M125" s="59"/>
      <c r="R125" s="33"/>
      <c r="S125" s="33"/>
      <c r="T125" s="33"/>
      <c r="U125" s="33"/>
      <c r="V125" s="33"/>
    </row>
    <row r="126" spans="1:22" s="61" customFormat="1" ht="36" customHeight="1" x14ac:dyDescent="0.2">
      <c r="A126" s="33"/>
      <c r="B126" s="58"/>
      <c r="C126" s="59"/>
      <c r="D126" s="72"/>
      <c r="E126" s="72"/>
      <c r="F126" s="72"/>
      <c r="G126" s="72"/>
      <c r="H126" s="59"/>
      <c r="I126" s="59"/>
      <c r="J126" s="59"/>
      <c r="K126" s="59"/>
      <c r="M126" s="85"/>
      <c r="N126" s="75" t="s">
        <v>96</v>
      </c>
      <c r="O126" s="75" t="s">
        <v>97</v>
      </c>
      <c r="P126" s="75" t="s">
        <v>98</v>
      </c>
      <c r="Q126" s="75" t="s">
        <v>99</v>
      </c>
      <c r="R126" s="76" t="s">
        <v>104</v>
      </c>
      <c r="S126" s="87"/>
      <c r="T126" s="33"/>
      <c r="U126" s="33"/>
      <c r="V126" s="33"/>
    </row>
    <row r="127" spans="1:22" s="61" customFormat="1" x14ac:dyDescent="0.2">
      <c r="A127" s="33"/>
      <c r="B127" s="58"/>
      <c r="C127" s="60"/>
      <c r="D127" s="60"/>
      <c r="E127" s="60"/>
      <c r="F127" s="60"/>
      <c r="G127" s="59"/>
      <c r="H127" s="59"/>
      <c r="I127" s="59"/>
      <c r="J127" s="59"/>
      <c r="K127" s="59"/>
      <c r="M127" s="85" t="s">
        <v>95</v>
      </c>
      <c r="N127" s="77">
        <f>S101+S87+S74+S57+S43+S29</f>
        <v>225000000</v>
      </c>
      <c r="O127" s="77">
        <f>N101+N87+N74+N57+N43+N29</f>
        <v>220500000</v>
      </c>
      <c r="P127" s="77">
        <f>O101+O87+O74+O57+O43+O29</f>
        <v>4500000</v>
      </c>
      <c r="Q127" s="77">
        <f>P100+P86+P73+P55+P42+P28</f>
        <v>2250</v>
      </c>
      <c r="R127" s="76"/>
      <c r="S127" s="87"/>
      <c r="T127" s="33"/>
      <c r="U127" s="33"/>
      <c r="V127" s="33"/>
    </row>
    <row r="128" spans="1:22" s="61" customFormat="1" x14ac:dyDescent="0.2">
      <c r="A128" s="33"/>
      <c r="B128" s="58"/>
      <c r="C128" s="59"/>
      <c r="D128" s="59"/>
      <c r="E128" s="59"/>
      <c r="F128" s="59"/>
      <c r="G128" s="59"/>
      <c r="H128" s="59"/>
      <c r="I128" s="59"/>
      <c r="J128" s="59"/>
      <c r="K128" s="59"/>
      <c r="M128" s="85" t="s">
        <v>100</v>
      </c>
      <c r="N128" s="77">
        <f>O128+P128</f>
        <v>236968900</v>
      </c>
      <c r="O128" s="77">
        <f>E114+E118</f>
        <v>176174992</v>
      </c>
      <c r="P128" s="77">
        <f>F114+F118</f>
        <v>60793908</v>
      </c>
      <c r="Q128" s="77">
        <f>G105+G108+G111+G112+G116+G117</f>
        <v>2369.9999999999995</v>
      </c>
      <c r="R128" s="78"/>
      <c r="S128" s="88"/>
      <c r="T128" s="33"/>
      <c r="U128" s="33"/>
      <c r="V128" s="33"/>
    </row>
    <row r="129" spans="1:22" s="61" customFormat="1" x14ac:dyDescent="0.2">
      <c r="A129" s="33"/>
      <c r="B129" s="58"/>
      <c r="C129" s="60"/>
      <c r="D129" s="59"/>
      <c r="E129" s="59"/>
      <c r="F129" s="59"/>
      <c r="G129" s="59"/>
      <c r="H129" s="59"/>
      <c r="I129" s="59"/>
      <c r="J129" s="59"/>
      <c r="K129" s="59"/>
      <c r="M129" s="85" t="s">
        <v>101</v>
      </c>
      <c r="N129" s="77">
        <f>N128+N127</f>
        <v>461968900</v>
      </c>
      <c r="O129" s="77">
        <f t="shared" ref="O129:P129" si="24">O128+O127</f>
        <v>396674992</v>
      </c>
      <c r="P129" s="77">
        <f t="shared" si="24"/>
        <v>65293908</v>
      </c>
      <c r="Q129" s="77">
        <f>Q128+Q127</f>
        <v>4620</v>
      </c>
      <c r="R129" s="79"/>
      <c r="S129" s="56"/>
      <c r="T129" s="33"/>
      <c r="U129" s="33"/>
      <c r="V129" s="33"/>
    </row>
    <row r="130" spans="1:22" s="49" customFormat="1" x14ac:dyDescent="0.25">
      <c r="A130" s="45"/>
      <c r="B130" s="46"/>
      <c r="C130" s="47"/>
      <c r="D130" s="47"/>
      <c r="E130" s="47"/>
      <c r="F130" s="47"/>
      <c r="G130" s="47"/>
      <c r="H130" s="47"/>
      <c r="I130" s="47"/>
      <c r="J130" s="47"/>
      <c r="K130" s="47"/>
      <c r="M130" s="85"/>
      <c r="N130" s="75"/>
      <c r="O130" s="75"/>
      <c r="P130" s="75"/>
      <c r="Q130" s="80"/>
      <c r="R130" s="80"/>
      <c r="S130" s="89"/>
      <c r="T130" s="45"/>
      <c r="U130" s="45"/>
      <c r="V130" s="45"/>
    </row>
    <row r="131" spans="1:22" s="49" customFormat="1" x14ac:dyDescent="0.25">
      <c r="A131" s="45"/>
      <c r="B131" s="46"/>
      <c r="C131" s="48"/>
      <c r="D131" s="48"/>
      <c r="E131" s="48"/>
      <c r="F131" s="47"/>
      <c r="G131" s="54"/>
      <c r="H131" s="47"/>
      <c r="I131" s="47"/>
      <c r="J131" s="47"/>
      <c r="K131" s="47"/>
      <c r="M131" s="85" t="s">
        <v>102</v>
      </c>
      <c r="N131" s="77">
        <v>404770400</v>
      </c>
      <c r="O131" s="75"/>
      <c r="P131" s="75"/>
      <c r="Q131" s="75"/>
      <c r="R131" s="76">
        <v>4048</v>
      </c>
      <c r="S131" s="91">
        <f>R131-Q127</f>
        <v>1798</v>
      </c>
      <c r="T131" s="92">
        <f>S131+R132</f>
        <v>2370</v>
      </c>
      <c r="U131" s="45"/>
      <c r="V131" s="45"/>
    </row>
    <row r="132" spans="1:22" s="36" customFormat="1" x14ac:dyDescent="0.25">
      <c r="A132" s="33"/>
      <c r="B132" s="34"/>
      <c r="C132" s="35"/>
      <c r="D132" s="35"/>
      <c r="E132" s="35"/>
      <c r="F132" s="35"/>
      <c r="G132" s="37"/>
      <c r="H132" s="35"/>
      <c r="I132" s="35"/>
      <c r="J132" s="35"/>
      <c r="K132" s="35"/>
      <c r="M132" s="85" t="s">
        <v>103</v>
      </c>
      <c r="N132" s="77">
        <v>0</v>
      </c>
      <c r="O132" s="75"/>
      <c r="P132" s="77">
        <v>57198500</v>
      </c>
      <c r="Q132" s="75"/>
      <c r="R132" s="76">
        <v>572</v>
      </c>
      <c r="S132" s="89"/>
      <c r="T132" s="45"/>
      <c r="U132" s="45"/>
      <c r="V132" s="45"/>
    </row>
    <row r="133" spans="1:22" s="36" customFormat="1" x14ac:dyDescent="0.25">
      <c r="A133" s="33"/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M133" s="85" t="s">
        <v>105</v>
      </c>
      <c r="N133" s="77">
        <f>N131+P132</f>
        <v>461968900</v>
      </c>
      <c r="O133" s="75"/>
      <c r="P133" s="75"/>
      <c r="Q133" s="75"/>
      <c r="R133" s="81">
        <f>R132+R131</f>
        <v>4620</v>
      </c>
      <c r="S133" s="89"/>
      <c r="T133" s="45"/>
      <c r="U133" s="45"/>
      <c r="V133" s="45"/>
    </row>
    <row r="134" spans="1:22" s="36" customFormat="1" x14ac:dyDescent="0.25">
      <c r="A134" s="33"/>
      <c r="B134" s="38"/>
      <c r="M134" s="85" t="s">
        <v>33</v>
      </c>
      <c r="N134" s="77">
        <f>N129-N133</f>
        <v>0</v>
      </c>
      <c r="O134" s="77"/>
      <c r="P134" s="75"/>
      <c r="Q134" s="75"/>
      <c r="R134" s="83">
        <f>R133-Q129</f>
        <v>0</v>
      </c>
      <c r="S134" s="89"/>
      <c r="T134" s="45"/>
      <c r="U134" s="45"/>
      <c r="V134" s="45"/>
    </row>
    <row r="135" spans="1:22" x14ac:dyDescent="0.25">
      <c r="M135" s="84"/>
      <c r="N135" s="83"/>
      <c r="O135" s="82"/>
      <c r="P135" s="82"/>
      <c r="Q135" s="82"/>
      <c r="R135" s="82"/>
      <c r="S135" s="90"/>
    </row>
    <row r="136" spans="1:22" x14ac:dyDescent="0.25">
      <c r="M136" s="86"/>
      <c r="N136" s="82"/>
      <c r="O136" s="82"/>
      <c r="P136" s="82"/>
      <c r="Q136" s="82"/>
      <c r="R136" s="82"/>
      <c r="S136" s="90"/>
    </row>
    <row r="137" spans="1:22" x14ac:dyDescent="0.25">
      <c r="E137" s="39"/>
      <c r="F137" s="39"/>
      <c r="G137" s="39"/>
    </row>
    <row r="138" spans="1:22" x14ac:dyDescent="0.25">
      <c r="N138" s="9">
        <v>1932317.4</v>
      </c>
      <c r="R138" s="9">
        <v>19.309999999999491</v>
      </c>
    </row>
  </sheetData>
  <mergeCells count="88">
    <mergeCell ref="A44:K44"/>
    <mergeCell ref="G15:G17"/>
    <mergeCell ref="H15:H17"/>
    <mergeCell ref="D21:D26"/>
    <mergeCell ref="E21:E26"/>
    <mergeCell ref="F21:F26"/>
    <mergeCell ref="C31:C40"/>
    <mergeCell ref="D31:D40"/>
    <mergeCell ref="A30:K30"/>
    <mergeCell ref="A14:A17"/>
    <mergeCell ref="A20:K20"/>
    <mergeCell ref="K31:K40"/>
    <mergeCell ref="K15:K17"/>
    <mergeCell ref="H21:H26"/>
    <mergeCell ref="I21:I26"/>
    <mergeCell ref="J21:J26"/>
    <mergeCell ref="K76:K84"/>
    <mergeCell ref="F76:F84"/>
    <mergeCell ref="D76:D84"/>
    <mergeCell ref="E76:E84"/>
    <mergeCell ref="J76:J84"/>
    <mergeCell ref="H76:H84"/>
    <mergeCell ref="I76:I84"/>
    <mergeCell ref="B9:J9"/>
    <mergeCell ref="B10:J10"/>
    <mergeCell ref="B11:J11"/>
    <mergeCell ref="B12:J12"/>
    <mergeCell ref="B14:B17"/>
    <mergeCell ref="C14:C17"/>
    <mergeCell ref="D14:G14"/>
    <mergeCell ref="H14:K14"/>
    <mergeCell ref="D15:D17"/>
    <mergeCell ref="I15:I17"/>
    <mergeCell ref="J15:J17"/>
    <mergeCell ref="E15:E17"/>
    <mergeCell ref="F15:F17"/>
    <mergeCell ref="J31:J40"/>
    <mergeCell ref="A19:K19"/>
    <mergeCell ref="K21:K26"/>
    <mergeCell ref="G21:G26"/>
    <mergeCell ref="C21:C26"/>
    <mergeCell ref="H31:H40"/>
    <mergeCell ref="I31:I40"/>
    <mergeCell ref="E31:E40"/>
    <mergeCell ref="F31:F40"/>
    <mergeCell ref="G31:G40"/>
    <mergeCell ref="F45:F54"/>
    <mergeCell ref="I45:I54"/>
    <mergeCell ref="J45:J54"/>
    <mergeCell ref="E59:E71"/>
    <mergeCell ref="F59:F71"/>
    <mergeCell ref="A58:K58"/>
    <mergeCell ref="C45:C54"/>
    <mergeCell ref="I59:I71"/>
    <mergeCell ref="J59:J71"/>
    <mergeCell ref="K59:K71"/>
    <mergeCell ref="D89:D98"/>
    <mergeCell ref="E89:E98"/>
    <mergeCell ref="F89:F98"/>
    <mergeCell ref="G89:G98"/>
    <mergeCell ref="D45:D54"/>
    <mergeCell ref="D59:D71"/>
    <mergeCell ref="G76:G84"/>
    <mergeCell ref="A75:K75"/>
    <mergeCell ref="C76:C84"/>
    <mergeCell ref="H59:H71"/>
    <mergeCell ref="K45:K54"/>
    <mergeCell ref="G45:G54"/>
    <mergeCell ref="E45:E54"/>
    <mergeCell ref="C59:C71"/>
    <mergeCell ref="H45:H54"/>
    <mergeCell ref="G59:G71"/>
    <mergeCell ref="G2:K2"/>
    <mergeCell ref="G3:K3"/>
    <mergeCell ref="G4:K4"/>
    <mergeCell ref="G5:K5"/>
    <mergeCell ref="A122:K122"/>
    <mergeCell ref="A88:K88"/>
    <mergeCell ref="A103:K103"/>
    <mergeCell ref="A104:K104"/>
    <mergeCell ref="A115:K115"/>
    <mergeCell ref="H89:H98"/>
    <mergeCell ref="I89:I98"/>
    <mergeCell ref="J89:J98"/>
    <mergeCell ref="K89:K98"/>
    <mergeCell ref="A110:K110"/>
    <mergeCell ref="A107:K107"/>
    <mergeCell ref="C89:C98"/>
  </mergeCells>
  <pageMargins left="0.98425196850393704" right="0.70866141732283472" top="1.3779527559055118" bottom="0.59055118110236227" header="0.31496062992125984" footer="0.31496062992125984"/>
  <pageSetup paperSize="9" scale="48" fitToHeight="0" orientation="landscape" r:id="rId1"/>
  <headerFooter differentFirst="1">
    <oddHeader>&amp;C&amp;P</oddHeader>
  </headerFooter>
  <rowBreaks count="3" manualBreakCount="3">
    <brk id="36" max="10" man="1"/>
    <brk id="74" max="10" man="1"/>
    <brk id="1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enshulgina</cp:lastModifiedBy>
  <cp:lastPrinted>2020-02-27T07:19:21Z</cp:lastPrinted>
  <dcterms:created xsi:type="dcterms:W3CDTF">2002-03-25T05:35:56Z</dcterms:created>
  <dcterms:modified xsi:type="dcterms:W3CDTF">2020-03-03T09:18:12Z</dcterms:modified>
</cp:coreProperties>
</file>