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15" windowWidth="15195" windowHeight="7545"/>
  </bookViews>
  <sheets>
    <sheet name="%" sheetId="8" r:id="rId1"/>
    <sheet name="Сводный рейтинг" sheetId="9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'%'!$A$3:$R$27</definedName>
    <definedName name="_xlnm._FilterDatabase" localSheetId="1" hidden="1">'Сводный рейтинг'!$A$3:$D$27</definedName>
    <definedName name="_xlnm.Print_Area" localSheetId="0">'%'!$A$1:$Q$28</definedName>
    <definedName name="_xlnm.Print_Area" localSheetId="1">'Сводный рейтинг'!$A$1:$D$26</definedName>
  </definedNames>
  <calcPr calcId="145621"/>
</workbook>
</file>

<file path=xl/calcChain.xml><?xml version="1.0" encoding="utf-8"?>
<calcChain xmlns="http://schemas.openxmlformats.org/spreadsheetml/2006/main">
  <c r="M27" i="8" l="1"/>
  <c r="P4" i="8" l="1"/>
  <c r="O4" i="8"/>
  <c r="M25" i="8"/>
  <c r="M24" i="8"/>
  <c r="M23" i="8"/>
  <c r="M22" i="8"/>
  <c r="M26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J27" i="8" l="1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I21" i="8" l="1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G27" i="8" l="1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O27" i="8" l="1"/>
  <c r="D27" i="8" l="1"/>
  <c r="P27" i="8" s="1"/>
  <c r="Q27" i="8" s="1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P5" i="8" l="1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4" i="8"/>
  <c r="P25" i="8"/>
  <c r="P26" i="8"/>
  <c r="B4" i="9" l="1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L27" i="8" l="1"/>
  <c r="L26" i="8"/>
  <c r="F26" i="8" l="1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L5" i="8" l="1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4" i="8"/>
  <c r="I26" i="8"/>
  <c r="C26" i="8" l="1"/>
  <c r="O26" i="8" s="1"/>
  <c r="Q26" i="8" s="1"/>
  <c r="C25" i="8"/>
  <c r="O25" i="8" s="1"/>
  <c r="C24" i="8"/>
  <c r="O24" i="8" s="1"/>
  <c r="Q24" i="8" s="1"/>
  <c r="C23" i="8"/>
  <c r="O23" i="8" s="1"/>
  <c r="C22" i="8"/>
  <c r="O22" i="8" s="1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4" i="8"/>
  <c r="Q4" i="8" l="1"/>
  <c r="C4" i="9" s="1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C24" i="9" l="1"/>
  <c r="C26" i="9" l="1"/>
  <c r="Q17" i="8" l="1"/>
  <c r="C17" i="9" l="1"/>
  <c r="Q9" i="8"/>
  <c r="C9" i="9" l="1"/>
  <c r="C27" i="9" l="1"/>
  <c r="Q15" i="8"/>
  <c r="C15" i="9" l="1"/>
  <c r="Q5" i="8"/>
  <c r="Q6" i="8"/>
  <c r="Q7" i="8"/>
  <c r="Q8" i="8"/>
  <c r="Q10" i="8"/>
  <c r="Q11" i="8"/>
  <c r="Q12" i="8"/>
  <c r="Q13" i="8"/>
  <c r="Q14" i="8"/>
  <c r="Q16" i="8"/>
  <c r="Q18" i="8"/>
  <c r="Q19" i="8"/>
  <c r="Q20" i="8"/>
  <c r="Q21" i="8"/>
  <c r="C19" i="9" l="1"/>
  <c r="C8" i="9"/>
  <c r="C18" i="9"/>
  <c r="C7" i="9"/>
  <c r="C16" i="9"/>
  <c r="C6" i="9"/>
  <c r="C13" i="9"/>
  <c r="C12" i="9"/>
  <c r="C21" i="9"/>
  <c r="C11" i="9"/>
  <c r="C20" i="9"/>
  <c r="C14" i="9"/>
  <c r="C10" i="9"/>
  <c r="C5" i="9"/>
  <c r="Q25" i="8"/>
  <c r="C25" i="9" l="1"/>
  <c r="P23" i="8" l="1"/>
  <c r="Q23" i="8" s="1"/>
  <c r="C23" i="9" s="1"/>
  <c r="P22" i="8" l="1"/>
  <c r="Q22" i="8" s="1"/>
  <c r="C22" i="9" s="1"/>
</calcChain>
</file>

<file path=xl/sharedStrings.xml><?xml version="1.0" encoding="utf-8"?>
<sst xmlns="http://schemas.openxmlformats.org/spreadsheetml/2006/main" count="80" uniqueCount="46">
  <si>
    <t>№ п/п</t>
  </si>
  <si>
    <t>Наименование учреждения</t>
  </si>
  <si>
    <t>Нормативное количество баллов</t>
  </si>
  <si>
    <t>Фактическое количество баллов</t>
  </si>
  <si>
    <t>1 квартал</t>
  </si>
  <si>
    <t>2 квартал</t>
  </si>
  <si>
    <t>3 квартал</t>
  </si>
  <si>
    <t>4 квартал</t>
  </si>
  <si>
    <t>МБУК ЦБС</t>
  </si>
  <si>
    <t>МБУК СГБИ</t>
  </si>
  <si>
    <t>МБУК ЦВПВ "Музей-диорама"</t>
  </si>
  <si>
    <t>МКУ ЦБ УК</t>
  </si>
  <si>
    <t xml:space="preserve">% исполнения </t>
  </si>
  <si>
    <t>МБУК ЦКС</t>
  </si>
  <si>
    <t>МБУК ГДвК</t>
  </si>
  <si>
    <t>МБУДО ДШИ № 1</t>
  </si>
  <si>
    <t>МБУДО ДШИ № 2</t>
  </si>
  <si>
    <t>МБУДО ДШИ № 3</t>
  </si>
  <si>
    <t>МБУДО ДШИ № 4</t>
  </si>
  <si>
    <t>МБУДО ДШИ № 5</t>
  </si>
  <si>
    <t>МБУДО ДШИ № 6</t>
  </si>
  <si>
    <t>МБУДО ДШИ № 7</t>
  </si>
  <si>
    <t>МБУДО ДШИ № 8</t>
  </si>
  <si>
    <t>МБУДО ДШИ № 9</t>
  </si>
  <si>
    <t>МБУДО ДШИ № 10</t>
  </si>
  <si>
    <t>МБУДО ДШИ № 11</t>
  </si>
  <si>
    <t>МБУДО ДШИ № 12</t>
  </si>
  <si>
    <t>МБУДО ДШИ № 13</t>
  </si>
  <si>
    <t>МБУДО ДШИ № 14</t>
  </si>
  <si>
    <t>МБУДО ДШИ № 15</t>
  </si>
  <si>
    <t>МБУДО ДШИ № 16</t>
  </si>
  <si>
    <t>МБУДО ДШИ № 18</t>
  </si>
  <si>
    <t>МАУДО ДХШ</t>
  </si>
  <si>
    <t xml:space="preserve">Размер премии по приказу            </t>
  </si>
  <si>
    <t>МБУК "Музей-Диорама"</t>
  </si>
  <si>
    <t>МБУК СГБИ им.А.С.Пушкина</t>
  </si>
  <si>
    <t>МБУК "ЦБС" г.Воронежа</t>
  </si>
  <si>
    <t>Уровень качества</t>
  </si>
  <si>
    <t>Рейтинговая оценка (процент)</t>
  </si>
  <si>
    <t>Размер премии</t>
  </si>
  <si>
    <t>МКУ ЦБУ и ОДУ УК</t>
  </si>
  <si>
    <t>Средний</t>
  </si>
  <si>
    <t>Высокий</t>
  </si>
  <si>
    <t>Низкий</t>
  </si>
  <si>
    <t>Сводный рейтинг показателей эффективности деятельности и качества финансового менеджмента учреждений, подведомственных управлению культуры за 2022 год</t>
  </si>
  <si>
    <t>Рейтингование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</si>
</sst>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0" borderId="0" xfId="0" applyFont="1"/>
    <xf numFmtId="0" fontId="6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6" fillId="0" borderId="0" xfId="0" applyFont="1"/>
    <xf numFmtId="0" fontId="3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6" fillId="0" borderId="0" xfId="0" applyFont="1" applyFill="1"/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82;&#1074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82;&#1074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yusynkova\Desktop\&#1041;&#1048;&#1041;%204%20&#1082;&#107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82;&#1074;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5;&#1086;&#107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82;&#1074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ШИ"/>
      <sheetName val="ДК"/>
      <sheetName val="Библиотеки"/>
      <sheetName val="Музей"/>
      <sheetName val="ЦБ"/>
      <sheetName val="Контингент ПУ"/>
      <sheetName val="Доходы"/>
      <sheetName val="1 кв."/>
      <sheetName val="Лист1"/>
    </sheetNames>
    <sheetDataSet>
      <sheetData sheetId="0">
        <row r="25">
          <cell r="D25">
            <v>30</v>
          </cell>
          <cell r="F25">
            <v>25</v>
          </cell>
          <cell r="H25">
            <v>27</v>
          </cell>
          <cell r="J25">
            <v>26</v>
          </cell>
          <cell r="L25">
            <v>27</v>
          </cell>
          <cell r="N25">
            <v>21</v>
          </cell>
          <cell r="P25">
            <v>29</v>
          </cell>
          <cell r="R25">
            <v>27</v>
          </cell>
          <cell r="T25">
            <v>25</v>
          </cell>
          <cell r="V25">
            <v>29</v>
          </cell>
          <cell r="X25">
            <v>24</v>
          </cell>
          <cell r="Z25">
            <v>27</v>
          </cell>
          <cell r="AB25">
            <v>27</v>
          </cell>
          <cell r="AD25">
            <v>24</v>
          </cell>
          <cell r="AF25">
            <v>30</v>
          </cell>
          <cell r="AH25">
            <v>27</v>
          </cell>
          <cell r="AJ25">
            <v>28</v>
          </cell>
          <cell r="AL25">
            <v>28</v>
          </cell>
          <cell r="AN25">
            <v>25</v>
          </cell>
        </row>
      </sheetData>
      <sheetData sheetId="1">
        <row r="24">
          <cell r="D24">
            <v>30</v>
          </cell>
          <cell r="F24">
            <v>25</v>
          </cell>
          <cell r="H24">
            <v>23</v>
          </cell>
        </row>
      </sheetData>
      <sheetData sheetId="2">
        <row r="23">
          <cell r="D23">
            <v>30</v>
          </cell>
          <cell r="F23">
            <v>29</v>
          </cell>
          <cell r="I23">
            <v>29</v>
          </cell>
        </row>
      </sheetData>
      <sheetData sheetId="3">
        <row r="26">
          <cell r="D26">
            <v>36</v>
          </cell>
          <cell r="F26">
            <v>34</v>
          </cell>
        </row>
      </sheetData>
      <sheetData sheetId="4">
        <row r="13">
          <cell r="E13">
            <v>55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ШИ"/>
      <sheetName val="ДК"/>
      <sheetName val="Библиотеки"/>
      <sheetName val="Музей"/>
      <sheetName val="ЦБ"/>
      <sheetName val="Контингент ПУ"/>
      <sheetName val="Доходы"/>
      <sheetName val="1 кв."/>
      <sheetName val="2 кв."/>
      <sheetName val="Лист1"/>
    </sheetNames>
    <sheetDataSet>
      <sheetData sheetId="0">
        <row r="25">
          <cell r="D25">
            <v>30</v>
          </cell>
          <cell r="F25">
            <v>28</v>
          </cell>
          <cell r="H25">
            <v>28</v>
          </cell>
          <cell r="J25">
            <v>26</v>
          </cell>
          <cell r="L25">
            <v>28</v>
          </cell>
          <cell r="N25">
            <v>26</v>
          </cell>
          <cell r="P25">
            <v>28</v>
          </cell>
          <cell r="R25">
            <v>30</v>
          </cell>
          <cell r="T25">
            <v>26</v>
          </cell>
          <cell r="V25">
            <v>30</v>
          </cell>
          <cell r="X25">
            <v>26</v>
          </cell>
          <cell r="Z25">
            <v>28</v>
          </cell>
          <cell r="AB25">
            <v>26</v>
          </cell>
          <cell r="AD25">
            <v>28</v>
          </cell>
          <cell r="AF25">
            <v>30</v>
          </cell>
          <cell r="AH25">
            <v>30</v>
          </cell>
          <cell r="AJ25">
            <v>28</v>
          </cell>
          <cell r="AL25">
            <v>30</v>
          </cell>
          <cell r="AN25">
            <v>28</v>
          </cell>
        </row>
      </sheetData>
      <sheetData sheetId="1">
        <row r="24">
          <cell r="D24">
            <v>30</v>
          </cell>
          <cell r="F24">
            <v>24</v>
          </cell>
          <cell r="H24">
            <v>24</v>
          </cell>
        </row>
      </sheetData>
      <sheetData sheetId="2">
        <row r="23">
          <cell r="D23">
            <v>30</v>
          </cell>
          <cell r="F23">
            <v>29</v>
          </cell>
          <cell r="I23">
            <v>30</v>
          </cell>
        </row>
      </sheetData>
      <sheetData sheetId="3">
        <row r="26">
          <cell r="D26">
            <v>36</v>
          </cell>
          <cell r="F26">
            <v>32</v>
          </cell>
        </row>
      </sheetData>
      <sheetData sheetId="4">
        <row r="13">
          <cell r="E13">
            <v>55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ШИ"/>
      <sheetName val="ДК"/>
      <sheetName val="Библиотеки"/>
      <sheetName val="Музей"/>
      <sheetName val="ЦБ"/>
      <sheetName val="Контингент ПУ"/>
      <sheetName val="Доходы"/>
      <sheetName val="1 кв."/>
      <sheetName val="2 кв."/>
      <sheetName val="3 кв."/>
      <sheetName val="год"/>
      <sheetName val="Лист1"/>
    </sheetNames>
    <sheetDataSet>
      <sheetData sheetId="0" refreshError="1">
        <row r="25">
          <cell r="D25">
            <v>34</v>
          </cell>
        </row>
      </sheetData>
      <sheetData sheetId="1" refreshError="1"/>
      <sheetData sheetId="2" refreshError="1"/>
      <sheetData sheetId="3" refreshError="1">
        <row r="26">
          <cell r="D26">
            <v>40</v>
          </cell>
        </row>
      </sheetData>
      <sheetData sheetId="4" refreshError="1">
        <row r="13">
          <cell r="C13">
            <v>100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ШИ"/>
      <sheetName val="ДК"/>
      <sheetName val="Библиотеки"/>
      <sheetName val="Музей"/>
      <sheetName val="ЦБ"/>
      <sheetName val="Контингент ПУ"/>
      <sheetName val="Доходы"/>
      <sheetName val="1 кв."/>
      <sheetName val="2 кв."/>
      <sheetName val="3 кв."/>
      <sheetName val="Лист1"/>
    </sheetNames>
    <sheetDataSet>
      <sheetData sheetId="0">
        <row r="25">
          <cell r="F25">
            <v>30</v>
          </cell>
          <cell r="H25">
            <v>31</v>
          </cell>
          <cell r="J25">
            <v>32</v>
          </cell>
          <cell r="L25">
            <v>31</v>
          </cell>
          <cell r="N25">
            <v>30</v>
          </cell>
          <cell r="P25">
            <v>31</v>
          </cell>
          <cell r="R25">
            <v>34</v>
          </cell>
          <cell r="T25">
            <v>30</v>
          </cell>
          <cell r="V25">
            <v>34</v>
          </cell>
          <cell r="X25">
            <v>27</v>
          </cell>
          <cell r="Z25">
            <v>29</v>
          </cell>
          <cell r="AB25">
            <v>30</v>
          </cell>
          <cell r="AD25">
            <v>29</v>
          </cell>
          <cell r="AF25">
            <v>32</v>
          </cell>
          <cell r="AH25">
            <v>31</v>
          </cell>
          <cell r="AJ25">
            <v>34</v>
          </cell>
          <cell r="AL25">
            <v>30</v>
          </cell>
          <cell r="AN25">
            <v>32</v>
          </cell>
        </row>
      </sheetData>
      <sheetData sheetId="1">
        <row r="24">
          <cell r="F24">
            <v>19</v>
          </cell>
          <cell r="H24">
            <v>19</v>
          </cell>
        </row>
      </sheetData>
      <sheetData sheetId="2">
        <row r="23">
          <cell r="F23">
            <v>20</v>
          </cell>
          <cell r="I23">
            <v>28</v>
          </cell>
        </row>
      </sheetData>
      <sheetData sheetId="3">
        <row r="26">
          <cell r="D26">
            <v>36</v>
          </cell>
          <cell r="F26">
            <v>26</v>
          </cell>
        </row>
      </sheetData>
      <sheetData sheetId="4">
        <row r="13">
          <cell r="E13">
            <v>50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ШИ"/>
      <sheetName val="Библиотеки"/>
      <sheetName val="ДК"/>
      <sheetName val="Музей"/>
      <sheetName val="ЦБ"/>
      <sheetName val="Сводный рейтинг"/>
    </sheetNames>
    <sheetDataSet>
      <sheetData sheetId="0">
        <row r="4">
          <cell r="C4" t="str">
            <v>МБУДО ДШИ № 1</v>
          </cell>
          <cell r="D4" t="str">
            <v>МБУДО ДШИ № 2</v>
          </cell>
          <cell r="E4" t="str">
            <v>МБУДО ДШИ № 3</v>
          </cell>
          <cell r="F4" t="str">
            <v>МБУДО ДШИ № 4</v>
          </cell>
          <cell r="G4" t="str">
            <v>МБУДО ДШИ № 5</v>
          </cell>
          <cell r="H4" t="str">
            <v>МБУДО ДШИ № 6</v>
          </cell>
          <cell r="I4" t="str">
            <v>МБУДО ДШИ № 7</v>
          </cell>
          <cell r="J4" t="str">
            <v>МБУДО ДШИ № 8</v>
          </cell>
          <cell r="K4" t="str">
            <v>МБУДО ДШИ № 9</v>
          </cell>
          <cell r="L4" t="str">
            <v>МБУДО ДШИ № 10</v>
          </cell>
          <cell r="M4" t="str">
            <v>МБУДО ДШИ № 11</v>
          </cell>
          <cell r="N4" t="str">
            <v>МБУДО ДШИ № 12</v>
          </cell>
          <cell r="O4" t="str">
            <v>МБУДО ДШИ № 13</v>
          </cell>
          <cell r="P4" t="str">
            <v>МБУДО ДШИ № 14</v>
          </cell>
          <cell r="Q4" t="str">
            <v>МБУДО ДШИ № 15</v>
          </cell>
          <cell r="R4" t="str">
            <v>МБУДО ДШИ № 16</v>
          </cell>
          <cell r="S4" t="str">
            <v>МБУДО ДШИ № 18</v>
          </cell>
          <cell r="T4" t="str">
            <v>МАУДО ДХШ</v>
          </cell>
        </row>
      </sheetData>
      <sheetData sheetId="1">
        <row r="22">
          <cell r="C22">
            <v>124</v>
          </cell>
        </row>
      </sheetData>
      <sheetData sheetId="2">
        <row r="5">
          <cell r="C5" t="str">
            <v>МБУК ГДвК</v>
          </cell>
        </row>
      </sheetData>
      <sheetData sheetId="3">
        <row r="26">
          <cell r="C26">
            <v>148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ШИ"/>
      <sheetName val="ДК"/>
      <sheetName val="Библиотеки"/>
      <sheetName val="Музей"/>
      <sheetName val="ЦБ"/>
      <sheetName val="Контингент ПУ"/>
      <sheetName val="Доходы"/>
      <sheetName val="1 кв."/>
      <sheetName val="2 кв."/>
      <sheetName val="3 кв."/>
      <sheetName val="4 кв."/>
      <sheetName val="Лист1"/>
    </sheetNames>
    <sheetDataSet>
      <sheetData sheetId="0">
        <row r="25">
          <cell r="F25">
            <v>32</v>
          </cell>
          <cell r="H25">
            <v>31</v>
          </cell>
          <cell r="J25">
            <v>34</v>
          </cell>
          <cell r="L25">
            <v>32</v>
          </cell>
          <cell r="N25">
            <v>31</v>
          </cell>
          <cell r="P25">
            <v>29</v>
          </cell>
          <cell r="R25">
            <v>32</v>
          </cell>
          <cell r="T25">
            <v>26</v>
          </cell>
          <cell r="V25">
            <v>32</v>
          </cell>
          <cell r="X25">
            <v>32</v>
          </cell>
          <cell r="Z25">
            <v>29</v>
          </cell>
          <cell r="AB25">
            <v>32</v>
          </cell>
          <cell r="AD25">
            <v>29</v>
          </cell>
          <cell r="AF25">
            <v>34</v>
          </cell>
          <cell r="AH25">
            <v>33</v>
          </cell>
          <cell r="AJ25">
            <v>34</v>
          </cell>
          <cell r="AL25">
            <v>30</v>
          </cell>
          <cell r="AN25">
            <v>30</v>
          </cell>
        </row>
      </sheetData>
      <sheetData sheetId="1">
        <row r="25">
          <cell r="F25">
            <v>28</v>
          </cell>
          <cell r="H25">
            <v>25</v>
          </cell>
        </row>
      </sheetData>
      <sheetData sheetId="2">
        <row r="24">
          <cell r="F24">
            <v>35</v>
          </cell>
          <cell r="I24">
            <v>33</v>
          </cell>
        </row>
      </sheetData>
      <sheetData sheetId="3">
        <row r="26">
          <cell r="F26">
            <v>32</v>
          </cell>
        </row>
      </sheetData>
      <sheetData sheetId="4">
        <row r="13">
          <cell r="E13">
            <v>75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zoomScale="70" zoomScaleNormal="70" workbookViewId="0">
      <pane xSplit="2" ySplit="3" topLeftCell="E4" activePane="bottomRight" state="frozen"/>
      <selection activeCell="E19" sqref="E19"/>
      <selection pane="topRight" activeCell="E19" sqref="E19"/>
      <selection pane="bottomLeft" activeCell="E19" sqref="E19"/>
      <selection pane="bottomRight" sqref="A1:Q28"/>
    </sheetView>
  </sheetViews>
  <sheetFormatPr defaultRowHeight="15.75" x14ac:dyDescent="0.25"/>
  <cols>
    <col min="1" max="1" width="6.28515625" style="1" customWidth="1"/>
    <col min="2" max="2" width="31.28515625" style="1" customWidth="1"/>
    <col min="3" max="3" width="19.7109375" style="2" customWidth="1"/>
    <col min="4" max="4" width="15.5703125" style="2" customWidth="1"/>
    <col min="5" max="5" width="14.7109375" style="2" customWidth="1"/>
    <col min="6" max="6" width="14.140625" style="1" customWidth="1"/>
    <col min="7" max="7" width="11.7109375" style="1" customWidth="1"/>
    <col min="8" max="8" width="13.7109375" style="27" customWidth="1"/>
    <col min="9" max="9" width="15.28515625" style="1" customWidth="1"/>
    <col min="10" max="10" width="14.5703125" style="1" customWidth="1"/>
    <col min="11" max="11" width="13.42578125" style="31" customWidth="1"/>
    <col min="12" max="12" width="16.5703125" style="1" customWidth="1"/>
    <col min="13" max="13" width="15" style="1" customWidth="1"/>
    <col min="14" max="14" width="14.42578125" style="13" customWidth="1"/>
    <col min="15" max="15" width="14.7109375" style="1" customWidth="1"/>
    <col min="16" max="16" width="13.140625" style="1" customWidth="1"/>
    <col min="17" max="17" width="11.85546875" style="1" customWidth="1"/>
    <col min="18" max="18" width="9.140625" style="1" customWidth="1"/>
    <col min="19" max="16384" width="9.140625" style="1"/>
  </cols>
  <sheetData>
    <row r="1" spans="1:17" ht="25.5" customHeight="1" x14ac:dyDescent="0.25">
      <c r="A1" s="32" t="s">
        <v>45</v>
      </c>
      <c r="B1" s="32"/>
    </row>
    <row r="2" spans="1:17" s="13" customFormat="1" ht="24" customHeight="1" x14ac:dyDescent="0.25">
      <c r="A2" s="35" t="s">
        <v>0</v>
      </c>
      <c r="B2" s="35" t="s">
        <v>1</v>
      </c>
      <c r="C2" s="34" t="s">
        <v>4</v>
      </c>
      <c r="D2" s="34"/>
      <c r="E2" s="34"/>
      <c r="F2" s="34" t="s">
        <v>5</v>
      </c>
      <c r="G2" s="34"/>
      <c r="H2" s="34"/>
      <c r="I2" s="34" t="s">
        <v>6</v>
      </c>
      <c r="J2" s="34"/>
      <c r="K2" s="34"/>
      <c r="L2" s="36" t="s">
        <v>7</v>
      </c>
      <c r="M2" s="37"/>
      <c r="N2" s="38"/>
      <c r="O2" s="33">
        <v>2023</v>
      </c>
      <c r="P2" s="33"/>
      <c r="Q2" s="33"/>
    </row>
    <row r="3" spans="1:17" ht="62.25" customHeight="1" x14ac:dyDescent="0.25">
      <c r="A3" s="35"/>
      <c r="B3" s="35"/>
      <c r="C3" s="10" t="s">
        <v>2</v>
      </c>
      <c r="D3" s="28" t="s">
        <v>3</v>
      </c>
      <c r="E3" s="11" t="s">
        <v>33</v>
      </c>
      <c r="F3" s="10" t="s">
        <v>2</v>
      </c>
      <c r="G3" s="28" t="s">
        <v>3</v>
      </c>
      <c r="H3" s="11" t="s">
        <v>33</v>
      </c>
      <c r="I3" s="10" t="s">
        <v>2</v>
      </c>
      <c r="J3" s="28" t="s">
        <v>3</v>
      </c>
      <c r="K3" s="29" t="s">
        <v>33</v>
      </c>
      <c r="L3" s="30" t="s">
        <v>2</v>
      </c>
      <c r="M3" s="28" t="s">
        <v>3</v>
      </c>
      <c r="N3" s="29" t="s">
        <v>39</v>
      </c>
      <c r="O3" s="12" t="s">
        <v>2</v>
      </c>
      <c r="P3" s="12" t="s">
        <v>3</v>
      </c>
      <c r="Q3" s="12" t="s">
        <v>12</v>
      </c>
    </row>
    <row r="4" spans="1:17" ht="19.5" customHeight="1" x14ac:dyDescent="0.25">
      <c r="A4" s="4">
        <v>1</v>
      </c>
      <c r="B4" s="4" t="s">
        <v>15</v>
      </c>
      <c r="C4" s="5">
        <f>[1]ДШИ!$D$25</f>
        <v>30</v>
      </c>
      <c r="D4" s="21">
        <f>[1]ДШИ!$F$25</f>
        <v>25</v>
      </c>
      <c r="E4" s="4">
        <v>80</v>
      </c>
      <c r="F4" s="5">
        <f>[2]ДШИ!$D$25</f>
        <v>30</v>
      </c>
      <c r="G4" s="21">
        <f>[2]ДШИ!$F$25</f>
        <v>28</v>
      </c>
      <c r="H4" s="24">
        <v>90</v>
      </c>
      <c r="I4" s="14">
        <f>[3]ДШИ!$D$25</f>
        <v>34</v>
      </c>
      <c r="J4" s="21">
        <f>[4]ДШИ!$F$25</f>
        <v>30</v>
      </c>
      <c r="K4" s="24">
        <v>80</v>
      </c>
      <c r="L4" s="14">
        <f>[3]ДШИ!$D$25</f>
        <v>34</v>
      </c>
      <c r="M4" s="21">
        <f>[6]ДШИ!$F$25</f>
        <v>32</v>
      </c>
      <c r="N4" s="9">
        <v>90</v>
      </c>
      <c r="O4" s="6">
        <f>C4+F4+I4+L4</f>
        <v>128</v>
      </c>
      <c r="P4" s="7">
        <f>D4+G4+J4+M4</f>
        <v>115</v>
      </c>
      <c r="Q4" s="8">
        <f>P4/O4*100</f>
        <v>89.84375</v>
      </c>
    </row>
    <row r="5" spans="1:17" ht="19.5" customHeight="1" x14ac:dyDescent="0.25">
      <c r="A5" s="4">
        <v>2</v>
      </c>
      <c r="B5" s="4" t="s">
        <v>16</v>
      </c>
      <c r="C5" s="5">
        <f>[1]ДШИ!$D$25</f>
        <v>30</v>
      </c>
      <c r="D5" s="21">
        <f>[1]ДШИ!$H$25</f>
        <v>27</v>
      </c>
      <c r="E5" s="4">
        <v>90</v>
      </c>
      <c r="F5" s="5">
        <f>[2]ДШИ!$D$25</f>
        <v>30</v>
      </c>
      <c r="G5" s="21">
        <f>[2]ДШИ!$H$25</f>
        <v>28</v>
      </c>
      <c r="H5" s="24">
        <v>90</v>
      </c>
      <c r="I5" s="14">
        <f>[3]ДШИ!$D$25</f>
        <v>34</v>
      </c>
      <c r="J5" s="21">
        <f>[4]ДШИ!$H$25</f>
        <v>31</v>
      </c>
      <c r="K5" s="24">
        <v>90</v>
      </c>
      <c r="L5" s="14">
        <f>[3]ДШИ!$D$25</f>
        <v>34</v>
      </c>
      <c r="M5" s="21">
        <f>[6]ДШИ!$H$25</f>
        <v>31</v>
      </c>
      <c r="N5" s="9">
        <v>90</v>
      </c>
      <c r="O5" s="6">
        <f t="shared" ref="O5:O23" si="0">C5+F5+I5+L5</f>
        <v>128</v>
      </c>
      <c r="P5" s="7">
        <f t="shared" ref="P5:P26" si="1">D5+G5+J5+M5</f>
        <v>117</v>
      </c>
      <c r="Q5" s="8">
        <f t="shared" ref="Q5:Q26" si="2">P5/O5*100</f>
        <v>91.40625</v>
      </c>
    </row>
    <row r="6" spans="1:17" ht="19.5" customHeight="1" x14ac:dyDescent="0.25">
      <c r="A6" s="4">
        <v>3</v>
      </c>
      <c r="B6" s="4" t="s">
        <v>17</v>
      </c>
      <c r="C6" s="5">
        <f>[1]ДШИ!$D$25</f>
        <v>30</v>
      </c>
      <c r="D6" s="21">
        <f>[1]ДШИ!$J$25</f>
        <v>26</v>
      </c>
      <c r="E6" s="4">
        <v>80</v>
      </c>
      <c r="F6" s="5">
        <f>[2]ДШИ!$D$25</f>
        <v>30</v>
      </c>
      <c r="G6" s="21">
        <f>[2]ДШИ!$J$25</f>
        <v>26</v>
      </c>
      <c r="H6" s="24">
        <v>80</v>
      </c>
      <c r="I6" s="14">
        <f>[3]ДШИ!$D$25</f>
        <v>34</v>
      </c>
      <c r="J6" s="21">
        <f>[4]ДШИ!$J$25</f>
        <v>32</v>
      </c>
      <c r="K6" s="24">
        <v>90</v>
      </c>
      <c r="L6" s="14">
        <f>[3]ДШИ!$D$25</f>
        <v>34</v>
      </c>
      <c r="M6" s="21">
        <f>[6]ДШИ!$J$25</f>
        <v>34</v>
      </c>
      <c r="N6" s="9">
        <v>100</v>
      </c>
      <c r="O6" s="6">
        <f t="shared" si="0"/>
        <v>128</v>
      </c>
      <c r="P6" s="7">
        <f t="shared" si="1"/>
        <v>118</v>
      </c>
      <c r="Q6" s="8">
        <f t="shared" si="2"/>
        <v>92.1875</v>
      </c>
    </row>
    <row r="7" spans="1:17" ht="19.5" customHeight="1" x14ac:dyDescent="0.25">
      <c r="A7" s="4">
        <v>4</v>
      </c>
      <c r="B7" s="4" t="s">
        <v>18</v>
      </c>
      <c r="C7" s="5">
        <f>[1]ДШИ!$D$25</f>
        <v>30</v>
      </c>
      <c r="D7" s="21">
        <f>[1]ДШИ!$L$25</f>
        <v>27</v>
      </c>
      <c r="E7" s="4">
        <v>90</v>
      </c>
      <c r="F7" s="5">
        <f>[2]ДШИ!$D$25</f>
        <v>30</v>
      </c>
      <c r="G7" s="21">
        <f>[2]ДШИ!$L$25</f>
        <v>28</v>
      </c>
      <c r="H7" s="24">
        <v>90</v>
      </c>
      <c r="I7" s="14">
        <f>[3]ДШИ!$D$25</f>
        <v>34</v>
      </c>
      <c r="J7" s="21">
        <f>[4]ДШИ!$L$25</f>
        <v>31</v>
      </c>
      <c r="K7" s="24">
        <v>90</v>
      </c>
      <c r="L7" s="14">
        <f>[3]ДШИ!$D$25</f>
        <v>34</v>
      </c>
      <c r="M7" s="21">
        <f>[6]ДШИ!$L$25</f>
        <v>32</v>
      </c>
      <c r="N7" s="9">
        <v>90</v>
      </c>
      <c r="O7" s="6">
        <f t="shared" si="0"/>
        <v>128</v>
      </c>
      <c r="P7" s="7">
        <f t="shared" si="1"/>
        <v>118</v>
      </c>
      <c r="Q7" s="8">
        <f t="shared" si="2"/>
        <v>92.1875</v>
      </c>
    </row>
    <row r="8" spans="1:17" ht="19.5" customHeight="1" x14ac:dyDescent="0.25">
      <c r="A8" s="4">
        <v>5</v>
      </c>
      <c r="B8" s="4" t="s">
        <v>19</v>
      </c>
      <c r="C8" s="5">
        <f>[1]ДШИ!$D$25</f>
        <v>30</v>
      </c>
      <c r="D8" s="21">
        <f>[1]ДШИ!$N$25</f>
        <v>21</v>
      </c>
      <c r="E8" s="9">
        <v>70</v>
      </c>
      <c r="F8" s="5">
        <f>[2]ДШИ!$D$25</f>
        <v>30</v>
      </c>
      <c r="G8" s="21">
        <f>[2]ДШИ!$N$25</f>
        <v>26</v>
      </c>
      <c r="H8" s="24">
        <v>80</v>
      </c>
      <c r="I8" s="14">
        <f>[3]ДШИ!$D$25</f>
        <v>34</v>
      </c>
      <c r="J8" s="21">
        <f>[4]ДШИ!$N$25</f>
        <v>30</v>
      </c>
      <c r="K8" s="24">
        <v>80</v>
      </c>
      <c r="L8" s="14">
        <f>[3]ДШИ!$D$25</f>
        <v>34</v>
      </c>
      <c r="M8" s="21">
        <f>[6]ДШИ!$N$25</f>
        <v>31</v>
      </c>
      <c r="N8" s="15">
        <v>90</v>
      </c>
      <c r="O8" s="6">
        <f t="shared" si="0"/>
        <v>128</v>
      </c>
      <c r="P8" s="7">
        <f t="shared" si="1"/>
        <v>108</v>
      </c>
      <c r="Q8" s="8">
        <f t="shared" si="2"/>
        <v>84.375</v>
      </c>
    </row>
    <row r="9" spans="1:17" ht="19.5" customHeight="1" x14ac:dyDescent="0.25">
      <c r="A9" s="4">
        <v>6</v>
      </c>
      <c r="B9" s="4" t="s">
        <v>20</v>
      </c>
      <c r="C9" s="5">
        <f>[1]ДШИ!$D$25</f>
        <v>30</v>
      </c>
      <c r="D9" s="21">
        <f>[1]ДШИ!$P$25</f>
        <v>29</v>
      </c>
      <c r="E9" s="4">
        <v>90</v>
      </c>
      <c r="F9" s="5">
        <f>[2]ДШИ!$D$25</f>
        <v>30</v>
      </c>
      <c r="G9" s="21">
        <f>[2]ДШИ!$P$25</f>
        <v>28</v>
      </c>
      <c r="H9" s="24">
        <v>90</v>
      </c>
      <c r="I9" s="14">
        <f>[3]ДШИ!$D$25</f>
        <v>34</v>
      </c>
      <c r="J9" s="21">
        <f>[4]ДШИ!$P$25</f>
        <v>31</v>
      </c>
      <c r="K9" s="24">
        <v>90</v>
      </c>
      <c r="L9" s="14">
        <f>[3]ДШИ!$D$25</f>
        <v>34</v>
      </c>
      <c r="M9" s="21">
        <f>[6]ДШИ!$P$25</f>
        <v>29</v>
      </c>
      <c r="N9" s="9">
        <v>80</v>
      </c>
      <c r="O9" s="6">
        <f t="shared" si="0"/>
        <v>128</v>
      </c>
      <c r="P9" s="7">
        <f t="shared" si="1"/>
        <v>117</v>
      </c>
      <c r="Q9" s="8">
        <f t="shared" si="2"/>
        <v>91.40625</v>
      </c>
    </row>
    <row r="10" spans="1:17" ht="19.5" customHeight="1" x14ac:dyDescent="0.25">
      <c r="A10" s="4">
        <v>7</v>
      </c>
      <c r="B10" s="4" t="s">
        <v>21</v>
      </c>
      <c r="C10" s="5">
        <f>[1]ДШИ!$D$25</f>
        <v>30</v>
      </c>
      <c r="D10" s="21">
        <f>[1]ДШИ!$R$25</f>
        <v>27</v>
      </c>
      <c r="E10" s="4">
        <v>90</v>
      </c>
      <c r="F10" s="5">
        <f>[2]ДШИ!$D$25</f>
        <v>30</v>
      </c>
      <c r="G10" s="21">
        <f>[2]ДШИ!$R$25</f>
        <v>30</v>
      </c>
      <c r="H10" s="24">
        <v>100</v>
      </c>
      <c r="I10" s="14">
        <f>[3]ДШИ!$D$25</f>
        <v>34</v>
      </c>
      <c r="J10" s="21">
        <f>[4]ДШИ!$R$25</f>
        <v>34</v>
      </c>
      <c r="K10" s="24">
        <v>100</v>
      </c>
      <c r="L10" s="14">
        <f>[3]ДШИ!$D$25</f>
        <v>34</v>
      </c>
      <c r="M10" s="21">
        <f>[6]ДШИ!$R$25</f>
        <v>32</v>
      </c>
      <c r="N10" s="9">
        <v>90</v>
      </c>
      <c r="O10" s="6">
        <f t="shared" si="0"/>
        <v>128</v>
      </c>
      <c r="P10" s="7">
        <f t="shared" si="1"/>
        <v>123</v>
      </c>
      <c r="Q10" s="8">
        <f t="shared" si="2"/>
        <v>96.09375</v>
      </c>
    </row>
    <row r="11" spans="1:17" ht="19.5" customHeight="1" x14ac:dyDescent="0.25">
      <c r="A11" s="4">
        <v>8</v>
      </c>
      <c r="B11" s="4" t="s">
        <v>22</v>
      </c>
      <c r="C11" s="5">
        <f>[1]ДШИ!$D$25</f>
        <v>30</v>
      </c>
      <c r="D11" s="21">
        <f>[1]ДШИ!$T$25</f>
        <v>25</v>
      </c>
      <c r="E11" s="4">
        <v>80</v>
      </c>
      <c r="F11" s="5">
        <f>[2]ДШИ!$D$25</f>
        <v>30</v>
      </c>
      <c r="G11" s="21">
        <f>[2]ДШИ!$T$25</f>
        <v>26</v>
      </c>
      <c r="H11" s="24">
        <v>80</v>
      </c>
      <c r="I11" s="14">
        <f>[3]ДШИ!$D$25</f>
        <v>34</v>
      </c>
      <c r="J11" s="21">
        <f>[4]ДШИ!$T$25</f>
        <v>30</v>
      </c>
      <c r="K11" s="24">
        <v>80</v>
      </c>
      <c r="L11" s="14">
        <f>[3]ДШИ!$D$25</f>
        <v>34</v>
      </c>
      <c r="M11" s="21">
        <f>[6]ДШИ!$T$25</f>
        <v>26</v>
      </c>
      <c r="N11" s="9">
        <v>70</v>
      </c>
      <c r="O11" s="6">
        <f t="shared" si="0"/>
        <v>128</v>
      </c>
      <c r="P11" s="7">
        <f t="shared" si="1"/>
        <v>107</v>
      </c>
      <c r="Q11" s="8">
        <f t="shared" si="2"/>
        <v>83.59375</v>
      </c>
    </row>
    <row r="12" spans="1:17" ht="19.5" customHeight="1" x14ac:dyDescent="0.25">
      <c r="A12" s="4">
        <v>9</v>
      </c>
      <c r="B12" s="4" t="s">
        <v>23</v>
      </c>
      <c r="C12" s="5">
        <f>[1]ДШИ!$D$25</f>
        <v>30</v>
      </c>
      <c r="D12" s="21">
        <f>[1]ДШИ!$V$25</f>
        <v>29</v>
      </c>
      <c r="E12" s="4">
        <v>90</v>
      </c>
      <c r="F12" s="5">
        <f>[2]ДШИ!$D$25</f>
        <v>30</v>
      </c>
      <c r="G12" s="21">
        <f>[2]ДШИ!$V$25</f>
        <v>30</v>
      </c>
      <c r="H12" s="24">
        <v>100</v>
      </c>
      <c r="I12" s="14">
        <f>[3]ДШИ!$D$25</f>
        <v>34</v>
      </c>
      <c r="J12" s="21">
        <f>[4]ДШИ!$V$25</f>
        <v>34</v>
      </c>
      <c r="K12" s="24">
        <v>100</v>
      </c>
      <c r="L12" s="14">
        <f>[3]ДШИ!$D$25</f>
        <v>34</v>
      </c>
      <c r="M12" s="21">
        <f>[6]ДШИ!$V$25</f>
        <v>32</v>
      </c>
      <c r="N12" s="9">
        <v>90</v>
      </c>
      <c r="O12" s="6">
        <f t="shared" si="0"/>
        <v>128</v>
      </c>
      <c r="P12" s="7">
        <f t="shared" si="1"/>
        <v>125</v>
      </c>
      <c r="Q12" s="8">
        <f t="shared" si="2"/>
        <v>97.65625</v>
      </c>
    </row>
    <row r="13" spans="1:17" ht="19.5" customHeight="1" x14ac:dyDescent="0.25">
      <c r="A13" s="4">
        <v>10</v>
      </c>
      <c r="B13" s="4" t="s">
        <v>24</v>
      </c>
      <c r="C13" s="5">
        <f>[1]ДШИ!$D$25</f>
        <v>30</v>
      </c>
      <c r="D13" s="21">
        <f>[1]ДШИ!$X$25</f>
        <v>24</v>
      </c>
      <c r="E13" s="4">
        <v>80</v>
      </c>
      <c r="F13" s="5">
        <f>[2]ДШИ!$D$25</f>
        <v>30</v>
      </c>
      <c r="G13" s="21">
        <f>[2]ДШИ!$X$25</f>
        <v>26</v>
      </c>
      <c r="H13" s="24">
        <v>80</v>
      </c>
      <c r="I13" s="14">
        <f>[3]ДШИ!$D$25</f>
        <v>34</v>
      </c>
      <c r="J13" s="21">
        <f>[4]ДШИ!$X$25</f>
        <v>27</v>
      </c>
      <c r="K13" s="24">
        <v>70</v>
      </c>
      <c r="L13" s="14">
        <f>[3]ДШИ!$D$25</f>
        <v>34</v>
      </c>
      <c r="M13" s="21">
        <f>[6]ДШИ!$X$25</f>
        <v>32</v>
      </c>
      <c r="N13" s="9">
        <v>90</v>
      </c>
      <c r="O13" s="6">
        <f t="shared" si="0"/>
        <v>128</v>
      </c>
      <c r="P13" s="7">
        <f t="shared" si="1"/>
        <v>109</v>
      </c>
      <c r="Q13" s="8">
        <f t="shared" si="2"/>
        <v>85.15625</v>
      </c>
    </row>
    <row r="14" spans="1:17" ht="19.5" customHeight="1" x14ac:dyDescent="0.25">
      <c r="A14" s="4">
        <v>11</v>
      </c>
      <c r="B14" s="4" t="s">
        <v>25</v>
      </c>
      <c r="C14" s="5">
        <f>[1]ДШИ!$D$25</f>
        <v>30</v>
      </c>
      <c r="D14" s="21">
        <f>[1]ДШИ!$Z$25</f>
        <v>27</v>
      </c>
      <c r="E14" s="4">
        <v>90</v>
      </c>
      <c r="F14" s="5">
        <f>[2]ДШИ!$D$25</f>
        <v>30</v>
      </c>
      <c r="G14" s="21">
        <f>[2]ДШИ!$Z$25</f>
        <v>28</v>
      </c>
      <c r="H14" s="24">
        <v>90</v>
      </c>
      <c r="I14" s="14">
        <f>[3]ДШИ!$D$25</f>
        <v>34</v>
      </c>
      <c r="J14" s="21">
        <f>[4]ДШИ!$Z$25</f>
        <v>29</v>
      </c>
      <c r="K14" s="24">
        <v>80</v>
      </c>
      <c r="L14" s="14">
        <f>[3]ДШИ!$D$25</f>
        <v>34</v>
      </c>
      <c r="M14" s="21">
        <f>[6]ДШИ!$Z$25</f>
        <v>29</v>
      </c>
      <c r="N14" s="9">
        <v>80</v>
      </c>
      <c r="O14" s="6">
        <f t="shared" si="0"/>
        <v>128</v>
      </c>
      <c r="P14" s="7">
        <f t="shared" si="1"/>
        <v>113</v>
      </c>
      <c r="Q14" s="8">
        <f t="shared" si="2"/>
        <v>88.28125</v>
      </c>
    </row>
    <row r="15" spans="1:17" ht="19.5" customHeight="1" x14ac:dyDescent="0.25">
      <c r="A15" s="4">
        <v>12</v>
      </c>
      <c r="B15" s="4" t="s">
        <v>26</v>
      </c>
      <c r="C15" s="5">
        <f>[1]ДШИ!$D$25</f>
        <v>30</v>
      </c>
      <c r="D15" s="21">
        <f>[1]ДШИ!$AB$25</f>
        <v>27</v>
      </c>
      <c r="E15" s="4">
        <v>90</v>
      </c>
      <c r="F15" s="5">
        <f>[2]ДШИ!$D$25</f>
        <v>30</v>
      </c>
      <c r="G15" s="21">
        <f>[2]ДШИ!$AB$25</f>
        <v>26</v>
      </c>
      <c r="H15" s="24">
        <v>80</v>
      </c>
      <c r="I15" s="14">
        <f>[3]ДШИ!$D$25</f>
        <v>34</v>
      </c>
      <c r="J15" s="21">
        <f>[4]ДШИ!$AB$25</f>
        <v>30</v>
      </c>
      <c r="K15" s="24">
        <v>80</v>
      </c>
      <c r="L15" s="14">
        <f>[3]ДШИ!$D$25</f>
        <v>34</v>
      </c>
      <c r="M15" s="21">
        <f>[6]ДШИ!$AB$25</f>
        <v>32</v>
      </c>
      <c r="N15" s="9">
        <v>90</v>
      </c>
      <c r="O15" s="6">
        <f t="shared" si="0"/>
        <v>128</v>
      </c>
      <c r="P15" s="7">
        <f t="shared" si="1"/>
        <v>115</v>
      </c>
      <c r="Q15" s="8">
        <f t="shared" si="2"/>
        <v>89.84375</v>
      </c>
    </row>
    <row r="16" spans="1:17" ht="19.5" customHeight="1" x14ac:dyDescent="0.25">
      <c r="A16" s="4">
        <v>13</v>
      </c>
      <c r="B16" s="4" t="s">
        <v>27</v>
      </c>
      <c r="C16" s="5">
        <f>[1]ДШИ!$D$25</f>
        <v>30</v>
      </c>
      <c r="D16" s="21">
        <f>[1]ДШИ!$AD$25</f>
        <v>24</v>
      </c>
      <c r="E16" s="4">
        <v>80</v>
      </c>
      <c r="F16" s="5">
        <f>[2]ДШИ!$D$25</f>
        <v>30</v>
      </c>
      <c r="G16" s="21">
        <f>[2]ДШИ!$AD$25</f>
        <v>28</v>
      </c>
      <c r="H16" s="24">
        <v>90</v>
      </c>
      <c r="I16" s="14">
        <f>[3]ДШИ!$D$25</f>
        <v>34</v>
      </c>
      <c r="J16" s="21">
        <f>[4]ДШИ!$AD$25</f>
        <v>29</v>
      </c>
      <c r="K16" s="24">
        <v>80</v>
      </c>
      <c r="L16" s="14">
        <f>[3]ДШИ!$D$25</f>
        <v>34</v>
      </c>
      <c r="M16" s="21">
        <f>[6]ДШИ!$AD$25</f>
        <v>29</v>
      </c>
      <c r="N16" s="9">
        <v>80</v>
      </c>
      <c r="O16" s="6">
        <f t="shared" si="0"/>
        <v>128</v>
      </c>
      <c r="P16" s="7">
        <f t="shared" si="1"/>
        <v>110</v>
      </c>
      <c r="Q16" s="8">
        <f t="shared" si="2"/>
        <v>85.9375</v>
      </c>
    </row>
    <row r="17" spans="1:17" ht="19.5" customHeight="1" x14ac:dyDescent="0.25">
      <c r="A17" s="4">
        <v>14</v>
      </c>
      <c r="B17" s="4" t="s">
        <v>28</v>
      </c>
      <c r="C17" s="5">
        <f>[1]ДШИ!$D$25</f>
        <v>30</v>
      </c>
      <c r="D17" s="21">
        <f>[1]ДШИ!$AF$25</f>
        <v>30</v>
      </c>
      <c r="E17" s="4">
        <v>100</v>
      </c>
      <c r="F17" s="5">
        <f>[2]ДШИ!$D$25</f>
        <v>30</v>
      </c>
      <c r="G17" s="21">
        <f>[2]ДШИ!$AF$25</f>
        <v>30</v>
      </c>
      <c r="H17" s="24">
        <v>100</v>
      </c>
      <c r="I17" s="14">
        <f>[3]ДШИ!$D$25</f>
        <v>34</v>
      </c>
      <c r="J17" s="21">
        <f>[4]ДШИ!$AF$25</f>
        <v>32</v>
      </c>
      <c r="K17" s="24">
        <v>90</v>
      </c>
      <c r="L17" s="14">
        <f>[3]ДШИ!$D$25</f>
        <v>34</v>
      </c>
      <c r="M17" s="21">
        <f>[6]ДШИ!$AF$25</f>
        <v>34</v>
      </c>
      <c r="N17" s="9">
        <v>100</v>
      </c>
      <c r="O17" s="6">
        <f t="shared" si="0"/>
        <v>128</v>
      </c>
      <c r="P17" s="7">
        <f t="shared" si="1"/>
        <v>126</v>
      </c>
      <c r="Q17" s="8">
        <f t="shared" si="2"/>
        <v>98.4375</v>
      </c>
    </row>
    <row r="18" spans="1:17" ht="19.5" customHeight="1" x14ac:dyDescent="0.25">
      <c r="A18" s="4">
        <v>15</v>
      </c>
      <c r="B18" s="4" t="s">
        <v>29</v>
      </c>
      <c r="C18" s="5">
        <f>[1]ДШИ!$D$25</f>
        <v>30</v>
      </c>
      <c r="D18" s="21">
        <f>[1]ДШИ!$AH$25</f>
        <v>27</v>
      </c>
      <c r="E18" s="4">
        <v>90</v>
      </c>
      <c r="F18" s="5">
        <f>[2]ДШИ!$D$25</f>
        <v>30</v>
      </c>
      <c r="G18" s="21">
        <f>[2]ДШИ!$AH$25</f>
        <v>30</v>
      </c>
      <c r="H18" s="24">
        <v>100</v>
      </c>
      <c r="I18" s="14">
        <f>[3]ДШИ!$D$25</f>
        <v>34</v>
      </c>
      <c r="J18" s="21">
        <f>[4]ДШИ!$AH$25</f>
        <v>31</v>
      </c>
      <c r="K18" s="24">
        <v>90</v>
      </c>
      <c r="L18" s="14">
        <f>[3]ДШИ!$D$25</f>
        <v>34</v>
      </c>
      <c r="M18" s="21">
        <f>[6]ДШИ!$AH$25</f>
        <v>33</v>
      </c>
      <c r="N18" s="9">
        <v>90</v>
      </c>
      <c r="O18" s="6">
        <f t="shared" si="0"/>
        <v>128</v>
      </c>
      <c r="P18" s="7">
        <f t="shared" si="1"/>
        <v>121</v>
      </c>
      <c r="Q18" s="8">
        <f t="shared" si="2"/>
        <v>94.53125</v>
      </c>
    </row>
    <row r="19" spans="1:17" ht="19.5" customHeight="1" x14ac:dyDescent="0.25">
      <c r="A19" s="4">
        <v>16</v>
      </c>
      <c r="B19" s="4" t="s">
        <v>30</v>
      </c>
      <c r="C19" s="5">
        <f>[1]ДШИ!$D$25</f>
        <v>30</v>
      </c>
      <c r="D19" s="21">
        <f>[1]ДШИ!$AJ$25</f>
        <v>28</v>
      </c>
      <c r="E19" s="4">
        <v>90</v>
      </c>
      <c r="F19" s="5">
        <f>[2]ДШИ!$D$25</f>
        <v>30</v>
      </c>
      <c r="G19" s="21">
        <f>[2]ДШИ!$AJ$25</f>
        <v>28</v>
      </c>
      <c r="H19" s="24">
        <v>90</v>
      </c>
      <c r="I19" s="14">
        <f>[3]ДШИ!$D$25</f>
        <v>34</v>
      </c>
      <c r="J19" s="21">
        <f>[4]ДШИ!$AJ$25</f>
        <v>34</v>
      </c>
      <c r="K19" s="24">
        <v>100</v>
      </c>
      <c r="L19" s="14">
        <f>[3]ДШИ!$D$25</f>
        <v>34</v>
      </c>
      <c r="M19" s="21">
        <f>[6]ДШИ!$AJ$25</f>
        <v>34</v>
      </c>
      <c r="N19" s="9">
        <v>100</v>
      </c>
      <c r="O19" s="6">
        <f t="shared" si="0"/>
        <v>128</v>
      </c>
      <c r="P19" s="7">
        <f t="shared" si="1"/>
        <v>124</v>
      </c>
      <c r="Q19" s="8">
        <f t="shared" si="2"/>
        <v>96.875</v>
      </c>
    </row>
    <row r="20" spans="1:17" ht="19.5" customHeight="1" x14ac:dyDescent="0.25">
      <c r="A20" s="4">
        <v>17</v>
      </c>
      <c r="B20" s="4" t="s">
        <v>31</v>
      </c>
      <c r="C20" s="5">
        <f>[1]ДШИ!$D$25</f>
        <v>30</v>
      </c>
      <c r="D20" s="21">
        <f>[1]ДШИ!$AL$25</f>
        <v>28</v>
      </c>
      <c r="E20" s="4">
        <v>90</v>
      </c>
      <c r="F20" s="5">
        <f>[2]ДШИ!$D$25</f>
        <v>30</v>
      </c>
      <c r="G20" s="21">
        <f>[2]ДШИ!$AL$25</f>
        <v>30</v>
      </c>
      <c r="H20" s="24">
        <v>100</v>
      </c>
      <c r="I20" s="14">
        <f>[3]ДШИ!$D$25</f>
        <v>34</v>
      </c>
      <c r="J20" s="21">
        <f>[4]ДШИ!$AL$25</f>
        <v>30</v>
      </c>
      <c r="K20" s="24">
        <v>80</v>
      </c>
      <c r="L20" s="14">
        <f>[3]ДШИ!$D$25</f>
        <v>34</v>
      </c>
      <c r="M20" s="21">
        <f>[6]ДШИ!$AL$25</f>
        <v>30</v>
      </c>
      <c r="N20" s="9">
        <v>80</v>
      </c>
      <c r="O20" s="6">
        <f t="shared" si="0"/>
        <v>128</v>
      </c>
      <c r="P20" s="7">
        <f t="shared" si="1"/>
        <v>118</v>
      </c>
      <c r="Q20" s="8">
        <f t="shared" si="2"/>
        <v>92.1875</v>
      </c>
    </row>
    <row r="21" spans="1:17" ht="19.5" customHeight="1" x14ac:dyDescent="0.25">
      <c r="A21" s="4">
        <v>18</v>
      </c>
      <c r="B21" s="9" t="s">
        <v>32</v>
      </c>
      <c r="C21" s="5">
        <f>[1]ДШИ!$D$25</f>
        <v>30</v>
      </c>
      <c r="D21" s="21">
        <f>[1]ДШИ!$AN$25</f>
        <v>25</v>
      </c>
      <c r="E21" s="4">
        <v>80</v>
      </c>
      <c r="F21" s="5">
        <f>[2]ДШИ!$D$25</f>
        <v>30</v>
      </c>
      <c r="G21" s="21">
        <f>[2]ДШИ!$AN$25</f>
        <v>28</v>
      </c>
      <c r="H21" s="24">
        <v>90</v>
      </c>
      <c r="I21" s="14">
        <f>[3]ДШИ!$D$25</f>
        <v>34</v>
      </c>
      <c r="J21" s="21">
        <f>[4]ДШИ!$AN$25</f>
        <v>32</v>
      </c>
      <c r="K21" s="24">
        <v>90</v>
      </c>
      <c r="L21" s="14">
        <f>[3]ДШИ!$D$25</f>
        <v>34</v>
      </c>
      <c r="M21" s="21">
        <f>[6]ДШИ!$AN$25</f>
        <v>30</v>
      </c>
      <c r="N21" s="9">
        <v>80</v>
      </c>
      <c r="O21" s="6">
        <f t="shared" si="0"/>
        <v>128</v>
      </c>
      <c r="P21" s="7">
        <f t="shared" si="1"/>
        <v>115</v>
      </c>
      <c r="Q21" s="8">
        <f t="shared" si="2"/>
        <v>89.84375</v>
      </c>
    </row>
    <row r="22" spans="1:17" ht="19.5" customHeight="1" x14ac:dyDescent="0.25">
      <c r="A22" s="4">
        <v>19</v>
      </c>
      <c r="B22" s="3" t="s">
        <v>14</v>
      </c>
      <c r="C22" s="5">
        <f>[1]ДК!$D$24</f>
        <v>30</v>
      </c>
      <c r="D22" s="23">
        <f>[1]ДК!$F$24</f>
        <v>25</v>
      </c>
      <c r="E22" s="15">
        <v>80</v>
      </c>
      <c r="F22" s="5">
        <f>[2]ДК!$D$24</f>
        <v>30</v>
      </c>
      <c r="G22" s="23">
        <f>[2]ДК!$F$24</f>
        <v>24</v>
      </c>
      <c r="H22" s="24">
        <v>80</v>
      </c>
      <c r="I22" s="14">
        <v>30</v>
      </c>
      <c r="J22" s="23">
        <f>[4]ДК!$F$24</f>
        <v>19</v>
      </c>
      <c r="K22" s="24">
        <v>50</v>
      </c>
      <c r="L22" s="14">
        <v>36</v>
      </c>
      <c r="M22" s="23">
        <f>[6]ДК!$F$25</f>
        <v>28</v>
      </c>
      <c r="N22" s="9">
        <v>70</v>
      </c>
      <c r="O22" s="6">
        <f t="shared" si="0"/>
        <v>126</v>
      </c>
      <c r="P22" s="7">
        <f t="shared" si="1"/>
        <v>96</v>
      </c>
      <c r="Q22" s="8">
        <f t="shared" si="2"/>
        <v>76.19047619047619</v>
      </c>
    </row>
    <row r="23" spans="1:17" ht="19.5" customHeight="1" x14ac:dyDescent="0.25">
      <c r="A23" s="4">
        <v>20</v>
      </c>
      <c r="B23" s="3" t="s">
        <v>13</v>
      </c>
      <c r="C23" s="5">
        <f>[1]ДК!$D$24</f>
        <v>30</v>
      </c>
      <c r="D23" s="23">
        <f>[1]ДК!$H$24</f>
        <v>23</v>
      </c>
      <c r="E23" s="15">
        <v>70</v>
      </c>
      <c r="F23" s="5">
        <f>[2]ДК!$D$24</f>
        <v>30</v>
      </c>
      <c r="G23" s="23">
        <f>[2]ДК!$H$24</f>
        <v>24</v>
      </c>
      <c r="H23" s="24">
        <v>80</v>
      </c>
      <c r="I23" s="14">
        <v>30</v>
      </c>
      <c r="J23" s="23">
        <f>[4]ДК!$H$24</f>
        <v>19</v>
      </c>
      <c r="K23" s="24">
        <v>50</v>
      </c>
      <c r="L23" s="14">
        <v>36</v>
      </c>
      <c r="M23" s="23">
        <f>[6]ДК!$H$25</f>
        <v>25</v>
      </c>
      <c r="N23" s="9">
        <v>60</v>
      </c>
      <c r="O23" s="6">
        <f t="shared" si="0"/>
        <v>126</v>
      </c>
      <c r="P23" s="7">
        <f t="shared" si="1"/>
        <v>91</v>
      </c>
      <c r="Q23" s="8">
        <f t="shared" si="2"/>
        <v>72.222222222222214</v>
      </c>
    </row>
    <row r="24" spans="1:17" ht="19.5" customHeight="1" x14ac:dyDescent="0.25">
      <c r="A24" s="4">
        <v>21</v>
      </c>
      <c r="B24" s="3" t="s">
        <v>8</v>
      </c>
      <c r="C24" s="5">
        <f>[1]Библиотеки!$D$23</f>
        <v>30</v>
      </c>
      <c r="D24" s="23">
        <f>[1]Библиотеки!$I$23</f>
        <v>29</v>
      </c>
      <c r="E24" s="15">
        <v>90</v>
      </c>
      <c r="F24" s="5">
        <f>[2]Библиотеки!$D$23</f>
        <v>30</v>
      </c>
      <c r="G24" s="23">
        <f>[2]Библиотеки!$I$23</f>
        <v>30</v>
      </c>
      <c r="H24" s="24">
        <v>100</v>
      </c>
      <c r="I24" s="14">
        <v>30</v>
      </c>
      <c r="J24" s="23">
        <f>[4]Библиотеки!$I$23</f>
        <v>28</v>
      </c>
      <c r="K24" s="24">
        <v>80</v>
      </c>
      <c r="L24" s="14">
        <v>36</v>
      </c>
      <c r="M24" s="23">
        <f>[6]Библиотеки!$I$24</f>
        <v>33</v>
      </c>
      <c r="N24" s="9">
        <v>90</v>
      </c>
      <c r="O24" s="6">
        <f>L24+I24+F24+C24</f>
        <v>126</v>
      </c>
      <c r="P24" s="7">
        <f t="shared" si="1"/>
        <v>120</v>
      </c>
      <c r="Q24" s="8">
        <f t="shared" si="2"/>
        <v>95.238095238095227</v>
      </c>
    </row>
    <row r="25" spans="1:17" s="27" customFormat="1" ht="19.5" customHeight="1" x14ac:dyDescent="0.25">
      <c r="A25" s="24">
        <v>22</v>
      </c>
      <c r="B25" s="25" t="s">
        <v>9</v>
      </c>
      <c r="C25" s="14">
        <f>[1]Библиотеки!$D$23</f>
        <v>30</v>
      </c>
      <c r="D25" s="23">
        <f>[1]Библиотеки!$F$23</f>
        <v>29</v>
      </c>
      <c r="E25" s="15">
        <v>90</v>
      </c>
      <c r="F25" s="14">
        <f>[2]Библиотеки!$D$23</f>
        <v>30</v>
      </c>
      <c r="G25" s="23">
        <f>[2]Библиотеки!$F$23</f>
        <v>29</v>
      </c>
      <c r="H25" s="24">
        <v>90</v>
      </c>
      <c r="I25" s="14">
        <v>30</v>
      </c>
      <c r="J25" s="23">
        <f>[4]Библиотеки!$F$23</f>
        <v>20</v>
      </c>
      <c r="K25" s="24">
        <v>60</v>
      </c>
      <c r="L25" s="14">
        <v>36</v>
      </c>
      <c r="M25" s="23">
        <f>[6]Библиотеки!$F$24</f>
        <v>35</v>
      </c>
      <c r="N25" s="15">
        <v>90</v>
      </c>
      <c r="O25" s="26">
        <f>L25+I25+F25+C25</f>
        <v>126</v>
      </c>
      <c r="P25" s="7">
        <f t="shared" si="1"/>
        <v>113</v>
      </c>
      <c r="Q25" s="8">
        <f t="shared" si="2"/>
        <v>89.682539682539684</v>
      </c>
    </row>
    <row r="26" spans="1:17" s="27" customFormat="1" ht="33.75" customHeight="1" x14ac:dyDescent="0.25">
      <c r="A26" s="24">
        <v>23</v>
      </c>
      <c r="B26" s="25" t="s">
        <v>10</v>
      </c>
      <c r="C26" s="14">
        <f>[1]Музей!$D$26</f>
        <v>36</v>
      </c>
      <c r="D26" s="23">
        <f>[1]Музей!$F$26</f>
        <v>34</v>
      </c>
      <c r="E26" s="15">
        <v>90</v>
      </c>
      <c r="F26" s="14">
        <f>[2]Музей!$D$26</f>
        <v>36</v>
      </c>
      <c r="G26" s="23">
        <f>[2]Музей!$F$26</f>
        <v>32</v>
      </c>
      <c r="H26" s="24">
        <v>80</v>
      </c>
      <c r="I26" s="14">
        <f>[4]Музей!$D$26</f>
        <v>36</v>
      </c>
      <c r="J26" s="23">
        <f>[4]Музей!$F$26</f>
        <v>26</v>
      </c>
      <c r="K26" s="24">
        <v>60</v>
      </c>
      <c r="L26" s="14">
        <f>[3]Музей!$D$26</f>
        <v>40</v>
      </c>
      <c r="M26" s="23">
        <f>[6]Музей!$F$26</f>
        <v>32</v>
      </c>
      <c r="N26" s="15">
        <v>70</v>
      </c>
      <c r="O26" s="26">
        <f>L26+I26+F26+C26</f>
        <v>148</v>
      </c>
      <c r="P26" s="7">
        <f t="shared" si="1"/>
        <v>124</v>
      </c>
      <c r="Q26" s="8">
        <f t="shared" si="2"/>
        <v>83.78378378378379</v>
      </c>
    </row>
    <row r="27" spans="1:17" s="27" customFormat="1" ht="19.5" customHeight="1" x14ac:dyDescent="0.25">
      <c r="A27" s="24">
        <v>24</v>
      </c>
      <c r="B27" s="25" t="s">
        <v>11</v>
      </c>
      <c r="C27" s="14">
        <v>100</v>
      </c>
      <c r="D27" s="23">
        <f>[1]ЦБ!$E$13</f>
        <v>55</v>
      </c>
      <c r="E27" s="15">
        <v>50</v>
      </c>
      <c r="F27" s="14">
        <v>100</v>
      </c>
      <c r="G27" s="23">
        <f>[2]ЦБ!$E$13</f>
        <v>55</v>
      </c>
      <c r="H27" s="24">
        <v>50</v>
      </c>
      <c r="I27" s="14">
        <v>100</v>
      </c>
      <c r="J27" s="23">
        <f>[4]ЦБ!$E$13</f>
        <v>50</v>
      </c>
      <c r="K27" s="24">
        <v>50</v>
      </c>
      <c r="L27" s="14">
        <f>[3]ЦБ!$C$13</f>
        <v>100</v>
      </c>
      <c r="M27" s="23">
        <f>[6]ЦБ!$E$13</f>
        <v>75</v>
      </c>
      <c r="N27" s="15">
        <v>70</v>
      </c>
      <c r="O27" s="26">
        <f>L27+I27+F27+C27</f>
        <v>400</v>
      </c>
      <c r="P27" s="7">
        <f>D27+G27+J27+M27</f>
        <v>235</v>
      </c>
      <c r="Q27" s="8">
        <f>P27/O27*100</f>
        <v>58.75</v>
      </c>
    </row>
  </sheetData>
  <autoFilter ref="A3:R27"/>
  <mergeCells count="8">
    <mergeCell ref="A1:B1"/>
    <mergeCell ref="O2:Q2"/>
    <mergeCell ref="C2:E2"/>
    <mergeCell ref="F2:H2"/>
    <mergeCell ref="A2:A3"/>
    <mergeCell ref="B2:B3"/>
    <mergeCell ref="I2:K2"/>
    <mergeCell ref="L2:N2"/>
  </mergeCells>
  <pageMargins left="0.9055118110236221" right="0.11811023622047245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7" zoomScale="80" zoomScaleNormal="80" workbookViewId="0">
      <selection activeCell="D23" sqref="D23"/>
    </sheetView>
  </sheetViews>
  <sheetFormatPr defaultRowHeight="18.75" x14ac:dyDescent="0.3"/>
  <cols>
    <col min="1" max="1" width="8" style="17" customWidth="1"/>
    <col min="2" max="2" width="36.85546875" style="17" customWidth="1"/>
    <col min="3" max="3" width="18.140625" style="17" customWidth="1"/>
    <col min="4" max="4" width="26.28515625" style="17" customWidth="1"/>
    <col min="5" max="16384" width="9.140625" style="16"/>
  </cols>
  <sheetData>
    <row r="1" spans="1:4" ht="57.75" customHeight="1" x14ac:dyDescent="0.3">
      <c r="A1" s="39" t="s">
        <v>44</v>
      </c>
      <c r="B1" s="39"/>
      <c r="C1" s="39"/>
      <c r="D1" s="39"/>
    </row>
    <row r="2" spans="1:4" ht="11.25" customHeight="1" x14ac:dyDescent="0.3"/>
    <row r="3" spans="1:4" ht="56.25" x14ac:dyDescent="0.3">
      <c r="A3" s="18" t="s">
        <v>0</v>
      </c>
      <c r="B3" s="18" t="s">
        <v>1</v>
      </c>
      <c r="C3" s="18" t="s">
        <v>38</v>
      </c>
      <c r="D3" s="18" t="s">
        <v>37</v>
      </c>
    </row>
    <row r="4" spans="1:4" ht="24.75" customHeight="1" x14ac:dyDescent="0.3">
      <c r="A4" s="18">
        <v>1</v>
      </c>
      <c r="B4" s="18" t="str">
        <f>[5]ДШИ!C4</f>
        <v>МБУДО ДШИ № 1</v>
      </c>
      <c r="C4" s="19">
        <f>'%'!Q4</f>
        <v>89.84375</v>
      </c>
      <c r="D4" s="18" t="s">
        <v>41</v>
      </c>
    </row>
    <row r="5" spans="1:4" ht="24.75" customHeight="1" x14ac:dyDescent="0.3">
      <c r="A5" s="18">
        <v>2</v>
      </c>
      <c r="B5" s="18" t="str">
        <f>[5]ДШИ!D4</f>
        <v>МБУДО ДШИ № 2</v>
      </c>
      <c r="C5" s="19">
        <f>'%'!Q5</f>
        <v>91.40625</v>
      </c>
      <c r="D5" s="18" t="s">
        <v>42</v>
      </c>
    </row>
    <row r="6" spans="1:4" ht="24.75" customHeight="1" x14ac:dyDescent="0.3">
      <c r="A6" s="18">
        <v>3</v>
      </c>
      <c r="B6" s="18" t="str">
        <f>[5]ДШИ!E4</f>
        <v>МБУДО ДШИ № 3</v>
      </c>
      <c r="C6" s="19">
        <f>'%'!Q6</f>
        <v>92.1875</v>
      </c>
      <c r="D6" s="18" t="s">
        <v>41</v>
      </c>
    </row>
    <row r="7" spans="1:4" ht="24.75" customHeight="1" x14ac:dyDescent="0.3">
      <c r="A7" s="18">
        <v>4</v>
      </c>
      <c r="B7" s="18" t="str">
        <f>[5]ДШИ!F4</f>
        <v>МБУДО ДШИ № 4</v>
      </c>
      <c r="C7" s="19">
        <f>'%'!Q7</f>
        <v>92.1875</v>
      </c>
      <c r="D7" s="18" t="s">
        <v>42</v>
      </c>
    </row>
    <row r="8" spans="1:4" ht="24.75" customHeight="1" x14ac:dyDescent="0.3">
      <c r="A8" s="18">
        <v>5</v>
      </c>
      <c r="B8" s="18" t="str">
        <f>[5]ДШИ!G4</f>
        <v>МБУДО ДШИ № 5</v>
      </c>
      <c r="C8" s="19">
        <f>'%'!Q8</f>
        <v>84.375</v>
      </c>
      <c r="D8" s="18" t="s">
        <v>41</v>
      </c>
    </row>
    <row r="9" spans="1:4" ht="24.75" customHeight="1" x14ac:dyDescent="0.3">
      <c r="A9" s="18">
        <v>6</v>
      </c>
      <c r="B9" s="18" t="str">
        <f>[5]ДШИ!H4</f>
        <v>МБУДО ДШИ № 6</v>
      </c>
      <c r="C9" s="19">
        <f>'%'!Q9</f>
        <v>91.40625</v>
      </c>
      <c r="D9" s="18" t="s">
        <v>41</v>
      </c>
    </row>
    <row r="10" spans="1:4" ht="24.75" customHeight="1" x14ac:dyDescent="0.3">
      <c r="A10" s="18">
        <v>7</v>
      </c>
      <c r="B10" s="18" t="str">
        <f>[5]ДШИ!I4</f>
        <v>МБУДО ДШИ № 7</v>
      </c>
      <c r="C10" s="19">
        <f>'%'!Q10</f>
        <v>96.09375</v>
      </c>
      <c r="D10" s="18" t="s">
        <v>41</v>
      </c>
    </row>
    <row r="11" spans="1:4" ht="24.75" customHeight="1" x14ac:dyDescent="0.3">
      <c r="A11" s="18">
        <v>8</v>
      </c>
      <c r="B11" s="18" t="str">
        <f>[5]ДШИ!J4</f>
        <v>МБУДО ДШИ № 8</v>
      </c>
      <c r="C11" s="19">
        <f>'%'!Q11</f>
        <v>83.59375</v>
      </c>
      <c r="D11" s="18" t="s">
        <v>41</v>
      </c>
    </row>
    <row r="12" spans="1:4" ht="24.75" customHeight="1" x14ac:dyDescent="0.3">
      <c r="A12" s="18">
        <v>9</v>
      </c>
      <c r="B12" s="18" t="str">
        <f>[5]ДШИ!K4</f>
        <v>МБУДО ДШИ № 9</v>
      </c>
      <c r="C12" s="19">
        <f>'%'!Q12</f>
        <v>97.65625</v>
      </c>
      <c r="D12" s="18" t="s">
        <v>42</v>
      </c>
    </row>
    <row r="13" spans="1:4" ht="24.75" customHeight="1" x14ac:dyDescent="0.3">
      <c r="A13" s="18">
        <v>10</v>
      </c>
      <c r="B13" s="18" t="str">
        <f>[5]ДШИ!L4</f>
        <v>МБУДО ДШИ № 10</v>
      </c>
      <c r="C13" s="19">
        <f>'%'!Q13</f>
        <v>85.15625</v>
      </c>
      <c r="D13" s="18" t="s">
        <v>41</v>
      </c>
    </row>
    <row r="14" spans="1:4" ht="24.75" customHeight="1" x14ac:dyDescent="0.3">
      <c r="A14" s="18">
        <v>11</v>
      </c>
      <c r="B14" s="18" t="str">
        <f>[5]ДШИ!M4</f>
        <v>МБУДО ДШИ № 11</v>
      </c>
      <c r="C14" s="19">
        <f>'%'!Q14</f>
        <v>88.28125</v>
      </c>
      <c r="D14" s="18" t="s">
        <v>41</v>
      </c>
    </row>
    <row r="15" spans="1:4" ht="24.75" customHeight="1" x14ac:dyDescent="0.3">
      <c r="A15" s="18">
        <v>12</v>
      </c>
      <c r="B15" s="18" t="str">
        <f>[5]ДШИ!N4</f>
        <v>МБУДО ДШИ № 12</v>
      </c>
      <c r="C15" s="19">
        <f>'%'!Q15</f>
        <v>89.84375</v>
      </c>
      <c r="D15" s="18" t="s">
        <v>42</v>
      </c>
    </row>
    <row r="16" spans="1:4" ht="24.75" customHeight="1" x14ac:dyDescent="0.3">
      <c r="A16" s="18">
        <v>13</v>
      </c>
      <c r="B16" s="18" t="str">
        <f>[5]ДШИ!O4</f>
        <v>МБУДО ДШИ № 13</v>
      </c>
      <c r="C16" s="19">
        <f>'%'!Q16</f>
        <v>85.9375</v>
      </c>
      <c r="D16" s="18" t="s">
        <v>41</v>
      </c>
    </row>
    <row r="17" spans="1:4" ht="24.75" customHeight="1" x14ac:dyDescent="0.3">
      <c r="A17" s="18">
        <v>14</v>
      </c>
      <c r="B17" s="18" t="str">
        <f>[5]ДШИ!P4</f>
        <v>МБУДО ДШИ № 14</v>
      </c>
      <c r="C17" s="19">
        <f>'%'!Q17</f>
        <v>98.4375</v>
      </c>
      <c r="D17" s="18" t="s">
        <v>42</v>
      </c>
    </row>
    <row r="18" spans="1:4" ht="24.75" customHeight="1" x14ac:dyDescent="0.3">
      <c r="A18" s="18">
        <v>15</v>
      </c>
      <c r="B18" s="18" t="str">
        <f>[5]ДШИ!Q4</f>
        <v>МБУДО ДШИ № 15</v>
      </c>
      <c r="C18" s="19">
        <f>'%'!Q18</f>
        <v>94.53125</v>
      </c>
      <c r="D18" s="18" t="s">
        <v>41</v>
      </c>
    </row>
    <row r="19" spans="1:4" ht="24.75" customHeight="1" x14ac:dyDescent="0.3">
      <c r="A19" s="18">
        <v>16</v>
      </c>
      <c r="B19" s="18" t="str">
        <f>[5]ДШИ!R4</f>
        <v>МБУДО ДШИ № 16</v>
      </c>
      <c r="C19" s="19">
        <f>'%'!Q19</f>
        <v>96.875</v>
      </c>
      <c r="D19" s="18" t="s">
        <v>42</v>
      </c>
    </row>
    <row r="20" spans="1:4" ht="24.75" customHeight="1" x14ac:dyDescent="0.3">
      <c r="A20" s="18">
        <v>17</v>
      </c>
      <c r="B20" s="18" t="str">
        <f>[5]ДШИ!S4</f>
        <v>МБУДО ДШИ № 18</v>
      </c>
      <c r="C20" s="19">
        <f>'%'!Q20</f>
        <v>92.1875</v>
      </c>
      <c r="D20" s="18" t="s">
        <v>42</v>
      </c>
    </row>
    <row r="21" spans="1:4" ht="24.75" customHeight="1" x14ac:dyDescent="0.3">
      <c r="A21" s="18">
        <v>18</v>
      </c>
      <c r="B21" s="18" t="str">
        <f>[5]ДШИ!T4</f>
        <v>МАУДО ДХШ</v>
      </c>
      <c r="C21" s="19">
        <f>'%'!Q21</f>
        <v>89.84375</v>
      </c>
      <c r="D21" s="18" t="s">
        <v>41</v>
      </c>
    </row>
    <row r="22" spans="1:4" ht="24.75" customHeight="1" x14ac:dyDescent="0.3">
      <c r="A22" s="18">
        <v>19</v>
      </c>
      <c r="B22" s="18" t="str">
        <f>[5]ДК!C5</f>
        <v>МБУК ГДвК</v>
      </c>
      <c r="C22" s="19">
        <f>'%'!Q22</f>
        <v>76.19047619047619</v>
      </c>
      <c r="D22" s="18" t="s">
        <v>41</v>
      </c>
    </row>
    <row r="23" spans="1:4" ht="24.75" customHeight="1" x14ac:dyDescent="0.3">
      <c r="A23" s="18">
        <v>20</v>
      </c>
      <c r="B23" s="18" t="s">
        <v>13</v>
      </c>
      <c r="C23" s="19">
        <f>'%'!Q23</f>
        <v>72.222222222222214</v>
      </c>
      <c r="D23" s="18" t="s">
        <v>41</v>
      </c>
    </row>
    <row r="24" spans="1:4" ht="24.75" customHeight="1" x14ac:dyDescent="0.3">
      <c r="A24" s="18">
        <v>21</v>
      </c>
      <c r="B24" s="18" t="s">
        <v>36</v>
      </c>
      <c r="C24" s="19">
        <f>'%'!Q24</f>
        <v>95.238095238095227</v>
      </c>
      <c r="D24" s="18" t="s">
        <v>42</v>
      </c>
    </row>
    <row r="25" spans="1:4" ht="24.75" customHeight="1" x14ac:dyDescent="0.3">
      <c r="A25" s="18">
        <v>22</v>
      </c>
      <c r="B25" s="18" t="s">
        <v>35</v>
      </c>
      <c r="C25" s="19">
        <f>'%'!Q25</f>
        <v>89.682539682539684</v>
      </c>
      <c r="D25" s="18" t="s">
        <v>41</v>
      </c>
    </row>
    <row r="26" spans="1:4" ht="24.75" customHeight="1" x14ac:dyDescent="0.3">
      <c r="A26" s="18">
        <v>23</v>
      </c>
      <c r="B26" s="18" t="s">
        <v>34</v>
      </c>
      <c r="C26" s="19">
        <f>'%'!Q26</f>
        <v>83.78378378378379</v>
      </c>
      <c r="D26" s="18" t="s">
        <v>41</v>
      </c>
    </row>
    <row r="27" spans="1:4" s="22" customFormat="1" ht="24.75" customHeight="1" x14ac:dyDescent="0.3">
      <c r="A27" s="18">
        <v>24</v>
      </c>
      <c r="B27" s="18" t="s">
        <v>40</v>
      </c>
      <c r="C27" s="19">
        <f>'%'!Q27</f>
        <v>58.75</v>
      </c>
      <c r="D27" s="18" t="s">
        <v>43</v>
      </c>
    </row>
    <row r="29" spans="1:4" x14ac:dyDescent="0.3">
      <c r="C29" s="20"/>
    </row>
  </sheetData>
  <autoFilter ref="A3:D27"/>
  <mergeCells count="1">
    <mergeCell ref="A1:D1"/>
  </mergeCells>
  <pageMargins left="0.9055118110236221" right="0.31496062992125984" top="0.35433070866141736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%</vt:lpstr>
      <vt:lpstr>Сводный рейтинг</vt:lpstr>
      <vt:lpstr>'%'!Область_печати</vt:lpstr>
      <vt:lpstr>'Сводный рейтинг'!Область_печати</vt:lpstr>
    </vt:vector>
  </TitlesOfParts>
  <Company>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nyusynkova</dc:creator>
  <cp:lastModifiedBy>Сынкова Н.Ю.</cp:lastModifiedBy>
  <cp:lastPrinted>2024-01-23T08:13:23Z</cp:lastPrinted>
  <dcterms:created xsi:type="dcterms:W3CDTF">2014-09-09T06:59:13Z</dcterms:created>
  <dcterms:modified xsi:type="dcterms:W3CDTF">2024-01-23T08:13:25Z</dcterms:modified>
</cp:coreProperties>
</file>