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'!$A$18:$K$18</definedName>
    <definedName name="_xlnm.Print_Titles" localSheetId="0">'Свод '!$18:$18</definedName>
    <definedName name="_xlnm.Print_Area" localSheetId="0">'Свод '!$A$1:$L$89</definedName>
  </definedNames>
  <calcPr calcId="145621"/>
</workbook>
</file>

<file path=xl/calcChain.xml><?xml version="1.0" encoding="utf-8"?>
<calcChain xmlns="http://schemas.openxmlformats.org/spreadsheetml/2006/main">
  <c r="E83" i="6" l="1"/>
  <c r="F83" i="6"/>
  <c r="F21" i="6"/>
  <c r="E21" i="6"/>
  <c r="F53" i="6" l="1"/>
  <c r="J69" i="6" l="1"/>
  <c r="F71" i="6" s="1"/>
  <c r="G71" i="6" l="1"/>
  <c r="J71" i="6"/>
  <c r="K71" i="6"/>
  <c r="H70" i="6"/>
  <c r="D70" i="6" s="1"/>
  <c r="C70" i="6" s="1"/>
  <c r="E51" i="6"/>
  <c r="G51" i="6"/>
  <c r="I51" i="6"/>
  <c r="J51" i="6"/>
  <c r="K51" i="6"/>
  <c r="H49" i="6"/>
  <c r="D49" i="6"/>
  <c r="C49" i="6" s="1"/>
  <c r="H50" i="6"/>
  <c r="D50" i="6"/>
  <c r="C50" i="6" l="1"/>
  <c r="L53" i="6" l="1"/>
  <c r="L71" i="6" s="1"/>
  <c r="L39" i="6"/>
  <c r="L51" i="6" s="1"/>
  <c r="I86" i="6" l="1"/>
  <c r="J86" i="6"/>
  <c r="K86" i="6"/>
  <c r="L86" i="6"/>
  <c r="E86" i="6"/>
  <c r="F86" i="6"/>
  <c r="G86" i="6"/>
  <c r="E81" i="6"/>
  <c r="F81" i="6"/>
  <c r="G81" i="6"/>
  <c r="I81" i="6"/>
  <c r="J81" i="6"/>
  <c r="K81" i="6"/>
  <c r="L81" i="6"/>
  <c r="E37" i="6"/>
  <c r="F37" i="6"/>
  <c r="G37" i="6"/>
  <c r="I37" i="6"/>
  <c r="J37" i="6"/>
  <c r="K37" i="6"/>
  <c r="L37" i="6"/>
  <c r="E27" i="6"/>
  <c r="F27" i="6"/>
  <c r="G27" i="6"/>
  <c r="I27" i="6"/>
  <c r="J27" i="6"/>
  <c r="K27" i="6"/>
  <c r="L27" i="6"/>
  <c r="H36" i="6" l="1"/>
  <c r="D36" i="6"/>
  <c r="C36" i="6" s="1"/>
  <c r="F39" i="6"/>
  <c r="F51" i="6" s="1"/>
  <c r="D21" i="6" l="1"/>
  <c r="H83" i="6" l="1"/>
  <c r="H86" i="6" s="1"/>
  <c r="H73" i="6"/>
  <c r="H81" i="6" s="1"/>
  <c r="I69" i="6"/>
  <c r="I71" i="6" s="1"/>
  <c r="E69" i="6"/>
  <c r="D69" i="6" s="1"/>
  <c r="H53" i="6"/>
  <c r="H39" i="6"/>
  <c r="H51" i="6" s="1"/>
  <c r="H29" i="6"/>
  <c r="H37" i="6" s="1"/>
  <c r="H26" i="6"/>
  <c r="H21" i="6"/>
  <c r="H27" i="6" l="1"/>
  <c r="C21" i="6"/>
  <c r="H69" i="6"/>
  <c r="E53" i="6"/>
  <c r="E71" i="6" s="1"/>
  <c r="I87" i="6"/>
  <c r="K87" i="6"/>
  <c r="J87" i="6"/>
  <c r="H71" i="6" l="1"/>
  <c r="H87" i="6" s="1"/>
  <c r="C69" i="6"/>
  <c r="D80" i="6"/>
  <c r="C80" i="6" s="1"/>
  <c r="D26" i="6" l="1"/>
  <c r="C26" i="6" l="1"/>
  <c r="C27" i="6" s="1"/>
  <c r="D27" i="6"/>
  <c r="A30" i="6"/>
  <c r="A31" i="6" s="1"/>
  <c r="A32" i="6" s="1"/>
  <c r="A33" i="6" s="1"/>
  <c r="A34" i="6" s="1"/>
  <c r="A35" i="6" s="1"/>
  <c r="A40" i="6"/>
  <c r="A41" i="6" s="1"/>
  <c r="A42" i="6" s="1"/>
  <c r="A43" i="6" s="1"/>
  <c r="A44" i="6" s="1"/>
  <c r="A45" i="6" s="1"/>
  <c r="A46" i="6" s="1"/>
  <c r="A47" i="6" s="1"/>
  <c r="A48" i="6" s="1"/>
  <c r="A74" i="6" l="1"/>
  <c r="A75" i="6" s="1"/>
  <c r="A76" i="6" s="1"/>
  <c r="A77" i="6" s="1"/>
  <c r="A78" i="6" s="1"/>
  <c r="A79" i="6" s="1"/>
  <c r="A54" i="6" l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D53" i="6" l="1"/>
  <c r="D71" i="6" s="1"/>
  <c r="C53" i="6" l="1"/>
  <c r="L87" i="6"/>
  <c r="C71" i="6" l="1"/>
  <c r="D29" i="6"/>
  <c r="C29" i="6" l="1"/>
  <c r="C37" i="6" s="1"/>
  <c r="D37" i="6"/>
  <c r="D39" i="6"/>
  <c r="D51" i="6" s="1"/>
  <c r="C39" i="6" l="1"/>
  <c r="C51" i="6" s="1"/>
  <c r="D73" i="6"/>
  <c r="C73" i="6" l="1"/>
  <c r="C81" i="6" s="1"/>
  <c r="D81" i="6"/>
  <c r="F87" i="6" l="1"/>
  <c r="G87" i="6" l="1"/>
  <c r="B18" i="6" l="1"/>
  <c r="C18" i="6" s="1"/>
  <c r="D18" i="6" s="1"/>
  <c r="E18" i="6" s="1"/>
  <c r="F18" i="6" s="1"/>
  <c r="D83" i="6"/>
  <c r="E87" i="6"/>
  <c r="D86" i="6" l="1"/>
  <c r="D87" i="6" s="1"/>
  <c r="C83" i="6"/>
  <c r="C86" i="6" s="1"/>
  <c r="C87" i="6" l="1"/>
</calcChain>
</file>

<file path=xl/sharedStrings.xml><?xml version="1.0" encoding="utf-8"?>
<sst xmlns="http://schemas.openxmlformats.org/spreadsheetml/2006/main" count="94" uniqueCount="86">
  <si>
    <t>Благоустройство 0503</t>
  </si>
  <si>
    <t>городского округа город Воронеж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</si>
  <si>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</si>
  <si>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</si>
  <si>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</si>
  <si>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</si>
  <si>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</si>
  <si>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</si>
  <si>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</si>
  <si>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</si>
  <si>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</si>
  <si>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</si>
  <si>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</si>
  <si>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</si>
  <si>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</si>
  <si>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</si>
  <si>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</si>
  <si>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</si>
  <si>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</si>
  <si>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</si>
  <si>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</si>
  <si>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Центральному району</t>
  </si>
  <si>
    <t>средства городского округа</t>
  </si>
  <si>
    <t>стоимость работ (включая НДС), руб.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</si>
  <si>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</si>
  <si>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Дополнительные средства  бюджета городского округа город Воронеж, руб.</t>
  </si>
  <si>
    <t>«Формирование современной городской среды на территории городского округа город Воронеж»</t>
  </si>
  <si>
    <t>пер. Серафимовича, д. 14</t>
  </si>
  <si>
    <t>ул. Остужева, д. 24</t>
  </si>
  <si>
    <t>ул. Зои Космодемьянской, д. 15</t>
  </si>
  <si>
    <t>ул. Артамонова, д. 38</t>
  </si>
  <si>
    <t>ул. Генерала Лизюкова, д. 49</t>
  </si>
  <si>
    <t>ул. Новгородская, д. 131</t>
  </si>
  <si>
    <t>ул. Антонова-Овсеенко, д. 13</t>
  </si>
  <si>
    <t>ул. 60-летия ВЛКСМ, д. 5</t>
  </si>
  <si>
    <t>ул. Димитрова, д. 6</t>
  </si>
  <si>
    <t>ул. Костромская, д. 32</t>
  </si>
  <si>
    <t>ул. Ростовская, д. 52, корп. 3</t>
  </si>
  <si>
    <t>Ленинский пр-кт, д. 6, корп. 2</t>
  </si>
  <si>
    <t>Ленинский пр-кт, д. 22, корп. 2</t>
  </si>
  <si>
    <t>ул. Волгоградская, д. 2</t>
  </si>
  <si>
    <t>Ленинский пр-кт, д. 114</t>
  </si>
  <si>
    <t>ул. Ростовская, д. 68</t>
  </si>
  <si>
    <t>ул. Новосибирская, д. 17</t>
  </si>
  <si>
    <t>ул. Челюскинцев, д. 73</t>
  </si>
  <si>
    <t>ул. Краснознаменная, д. 125</t>
  </si>
  <si>
    <t>ул. Кривошеина, д. 21</t>
  </si>
  <si>
    <t>ул. Юлюса Янониса, д. 11</t>
  </si>
  <si>
    <t>ул. Молодогвардейцев, д. 13</t>
  </si>
  <si>
    <t>ул. Космонавтов, д. 60</t>
  </si>
  <si>
    <t>ул. Ломоносова, 114/4</t>
  </si>
  <si>
    <t>ул. Феоктистова, д. 6</t>
  </si>
  <si>
    <t>ул. Березовая роща, д. 10</t>
  </si>
  <si>
    <t>ул. Грамши, д. 72</t>
  </si>
  <si>
    <t>ул. Чапаева, д. 112</t>
  </si>
  <si>
    <t>ул. Карла Либкнехта, д. 33</t>
  </si>
  <si>
    <t>ул. Станкевича, д. 40</t>
  </si>
  <si>
    <t>ул. Фридриха Энгельса, д. 91</t>
  </si>
  <si>
    <t>ул. Красноармейская, д. 60</t>
  </si>
  <si>
    <t>пер. Алтайский, д. 26</t>
  </si>
  <si>
    <t>ул. Космонавта Комарова, д. 7</t>
  </si>
  <si>
    <t>ул. Южно-Моравская, д. 21</t>
  </si>
  <si>
    <t>ул. Карла Либкнехта, д. 57</t>
  </si>
  <si>
    <t>ул. Циолковского, д. 129</t>
  </si>
  <si>
    <t xml:space="preserve">Проведение проверки достоверности сметной стоимости </t>
  </si>
  <si>
    <t>Кредиторская задолженность по дворовым территориям 2023 года</t>
  </si>
  <si>
    <t>Благоустройство 0409</t>
  </si>
  <si>
    <t>Ленинский пр-кт, д. 144А</t>
  </si>
  <si>
    <t xml:space="preserve">ассигнований бюджета городского округа город Воронеж на 2024 год на проведение основного мероприятия 1 «Благоустройство </t>
  </si>
  <si>
    <t xml:space="preserve">дворовых территорий многоквартирных домов» муниципальной программы городского округа город Воронеж </t>
  </si>
  <si>
    <t>средства областного бюджета</t>
  </si>
  <si>
    <t>ул. 45 стрелковой дивизии, д. 283</t>
  </si>
  <si>
    <t>ул. 232 Стрелковой дивизии, д. 37</t>
  </si>
  <si>
    <t>ул. Куколкина, д. 6</t>
  </si>
  <si>
    <t>ул. Никитинская, д. 35</t>
  </si>
  <si>
    <t>ул. Никитинская, д. 31</t>
  </si>
  <si>
    <t xml:space="preserve">ул. Матросова, д. 6а, </t>
  </si>
  <si>
    <t>ул. Краснознаменная, д. 171б</t>
  </si>
  <si>
    <t>ул. Краснознаменная, д. 171а</t>
  </si>
  <si>
    <t>пр-кт Труда, д. 32</t>
  </si>
  <si>
    <t>Оформление кадастровых справок</t>
  </si>
  <si>
    <t>пр-кт Труда, д. 30</t>
  </si>
  <si>
    <t xml:space="preserve">Руководитель  управления жилищно-коммунального хозяйства                                                                                                                                                               В.В. Мамаев                                                                                                                                                                                             </t>
  </si>
  <si>
    <t>по соглашению, 
 руб.</t>
  </si>
  <si>
    <t>по соглашению,
 руб.</t>
  </si>
  <si>
    <t>от 02.05.2024    № 281-р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</si>
</sst>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4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/>
    <xf numFmtId="0" fontId="8" fillId="2" borderId="0" xfId="0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165" fontId="6" fillId="2" borderId="1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view="pageBreakPreview" topLeftCell="A14" zoomScale="50" zoomScaleNormal="61" zoomScaleSheetLayoutView="50" workbookViewId="0">
      <pane ySplit="750" topLeftCell="A67" activePane="bottomLeft"/>
      <selection activeCell="C26" sqref="C26"/>
      <selection pane="bottomLeft" activeCell="A9" sqref="A9:K9"/>
    </sheetView>
  </sheetViews>
  <sheetFormatPr defaultRowHeight="20.25" x14ac:dyDescent="0.3"/>
  <cols>
    <col min="1" max="1" width="10.7109375" style="12" customWidth="1"/>
    <col min="2" max="2" width="49.42578125" style="9" customWidth="1"/>
    <col min="3" max="3" width="24.7109375" style="10" customWidth="1"/>
    <col min="4" max="4" width="22.85546875" style="10" customWidth="1"/>
    <col min="5" max="5" width="23" style="10" customWidth="1"/>
    <col min="6" max="6" width="18" style="10" customWidth="1"/>
    <col min="7" max="11" width="29.5703125" style="10" customWidth="1"/>
    <col min="12" max="12" width="25.28515625" style="10" customWidth="1"/>
    <col min="13" max="13" width="22" style="10" customWidth="1"/>
    <col min="14" max="14" width="12.7109375" style="10" bestFit="1" customWidth="1"/>
    <col min="15" max="16" width="9.140625" style="10"/>
    <col min="17" max="17" width="25.140625" style="10" bestFit="1" customWidth="1"/>
    <col min="18" max="16384" width="9.140625" style="10"/>
  </cols>
  <sheetData>
    <row r="1" spans="1:12" ht="23.25" customHeight="1" x14ac:dyDescent="0.35">
      <c r="A1" s="26"/>
      <c r="B1" s="27"/>
      <c r="C1" s="28"/>
      <c r="D1" s="28"/>
      <c r="E1" s="28"/>
      <c r="F1" s="28"/>
      <c r="G1" s="28"/>
      <c r="H1" s="28"/>
      <c r="I1" s="28"/>
      <c r="J1" s="30"/>
      <c r="K1" s="30" t="s">
        <v>2</v>
      </c>
      <c r="L1" s="43"/>
    </row>
    <row r="2" spans="1:12" ht="30.75" customHeight="1" x14ac:dyDescent="0.35">
      <c r="A2" s="26"/>
      <c r="B2" s="27"/>
      <c r="C2" s="28"/>
      <c r="D2" s="28"/>
      <c r="E2" s="29"/>
      <c r="F2" s="29"/>
      <c r="G2" s="29"/>
      <c r="H2" s="29"/>
      <c r="I2" s="29"/>
      <c r="J2" s="43"/>
      <c r="K2" s="43" t="s">
        <v>3</v>
      </c>
      <c r="L2" s="30"/>
    </row>
    <row r="3" spans="1:12" ht="33.75" customHeight="1" x14ac:dyDescent="0.35">
      <c r="A3" s="26"/>
      <c r="B3" s="27"/>
      <c r="C3" s="28"/>
      <c r="D3" s="28"/>
      <c r="E3" s="29"/>
      <c r="F3" s="29"/>
      <c r="G3" s="29"/>
      <c r="H3" s="29"/>
      <c r="I3" s="29"/>
      <c r="J3" s="43"/>
      <c r="K3" s="43" t="s">
        <v>1</v>
      </c>
      <c r="L3" s="30"/>
    </row>
    <row r="4" spans="1:12" ht="32.25" customHeight="1" x14ac:dyDescent="0.35">
      <c r="A4" s="26"/>
      <c r="B4" s="27"/>
      <c r="C4" s="28"/>
      <c r="D4" s="28"/>
      <c r="E4" s="29"/>
      <c r="F4" s="29"/>
      <c r="G4" s="29"/>
      <c r="H4" s="29"/>
      <c r="I4" s="29"/>
      <c r="J4" s="43"/>
      <c r="K4" s="43" t="s">
        <v>85</v>
      </c>
      <c r="L4" s="30"/>
    </row>
    <row r="5" spans="1:12" ht="32.25" customHeight="1" x14ac:dyDescent="0.35">
      <c r="A5" s="26"/>
      <c r="B5" s="27"/>
      <c r="C5" s="28"/>
      <c r="D5" s="28"/>
      <c r="E5" s="29"/>
      <c r="F5" s="29"/>
      <c r="G5" s="29"/>
      <c r="H5" s="29"/>
      <c r="I5" s="29"/>
      <c r="J5" s="29"/>
      <c r="K5" s="29"/>
      <c r="L5" s="30"/>
    </row>
    <row r="6" spans="1:12" ht="23.25" customHeight="1" x14ac:dyDescent="0.35">
      <c r="A6" s="26"/>
      <c r="B6" s="27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23.25" customHeight="1" x14ac:dyDescent="0.35">
      <c r="A7" s="26"/>
      <c r="B7" s="27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12" ht="23.25" customHeight="1" x14ac:dyDescent="0.35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9"/>
    </row>
    <row r="9" spans="1:12" s="14" customFormat="1" ht="23.25" customHeight="1" x14ac:dyDescent="0.35">
      <c r="A9" s="68" t="s">
        <v>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31"/>
    </row>
    <row r="10" spans="1:12" s="14" customFormat="1" ht="23.25" customHeight="1" x14ac:dyDescent="0.35">
      <c r="A10" s="68" t="s">
        <v>68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31"/>
    </row>
    <row r="11" spans="1:12" s="14" customFormat="1" ht="23.25" customHeight="1" x14ac:dyDescent="0.35">
      <c r="A11" s="69" t="s">
        <v>69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31"/>
    </row>
    <row r="12" spans="1:12" s="14" customFormat="1" ht="23.25" customHeight="1" x14ac:dyDescent="0.35">
      <c r="A12" s="69" t="s">
        <v>26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31"/>
    </row>
    <row r="13" spans="1:12" s="14" customFormat="1" ht="23.25" customHeight="1" x14ac:dyDescent="0.35">
      <c r="A13" s="26"/>
      <c r="B13" s="32"/>
      <c r="C13" s="32"/>
      <c r="D13" s="32"/>
      <c r="E13" s="32"/>
      <c r="F13" s="32"/>
      <c r="G13" s="32"/>
      <c r="H13" s="41"/>
      <c r="I13" s="41"/>
      <c r="J13" s="41"/>
      <c r="K13" s="41"/>
      <c r="L13" s="31"/>
    </row>
    <row r="14" spans="1:12" s="14" customFormat="1" ht="23.25" customHeight="1" x14ac:dyDescent="0.3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ht="34.5" customHeight="1" x14ac:dyDescent="0.3">
      <c r="A15" s="65" t="s">
        <v>19</v>
      </c>
      <c r="B15" s="65" t="s">
        <v>20</v>
      </c>
      <c r="C15" s="65" t="s">
        <v>18</v>
      </c>
      <c r="D15" s="65" t="s">
        <v>0</v>
      </c>
      <c r="E15" s="65"/>
      <c r="F15" s="65"/>
      <c r="G15" s="65"/>
      <c r="H15" s="65" t="s">
        <v>66</v>
      </c>
      <c r="I15" s="65"/>
      <c r="J15" s="65"/>
      <c r="K15" s="65"/>
      <c r="L15" s="65" t="s">
        <v>25</v>
      </c>
    </row>
    <row r="16" spans="1:12" ht="77.25" customHeight="1" x14ac:dyDescent="0.3">
      <c r="A16" s="65"/>
      <c r="B16" s="65"/>
      <c r="C16" s="65"/>
      <c r="D16" s="65" t="s">
        <v>23</v>
      </c>
      <c r="E16" s="65" t="s">
        <v>83</v>
      </c>
      <c r="F16" s="65"/>
      <c r="G16" s="65" t="s">
        <v>24</v>
      </c>
      <c r="H16" s="65" t="s">
        <v>23</v>
      </c>
      <c r="I16" s="65" t="s">
        <v>84</v>
      </c>
      <c r="J16" s="65"/>
      <c r="K16" s="65" t="s">
        <v>24</v>
      </c>
      <c r="L16" s="65"/>
    </row>
    <row r="17" spans="1:14" ht="106.5" customHeight="1" x14ac:dyDescent="0.3">
      <c r="A17" s="65"/>
      <c r="B17" s="65"/>
      <c r="C17" s="65"/>
      <c r="D17" s="65"/>
      <c r="E17" s="40" t="s">
        <v>70</v>
      </c>
      <c r="F17" s="40" t="s">
        <v>22</v>
      </c>
      <c r="G17" s="65"/>
      <c r="H17" s="65"/>
      <c r="I17" s="40" t="s">
        <v>70</v>
      </c>
      <c r="J17" s="40" t="s">
        <v>22</v>
      </c>
      <c r="K17" s="65"/>
      <c r="L17" s="65"/>
    </row>
    <row r="18" spans="1:14" ht="24.75" customHeight="1" x14ac:dyDescent="0.3">
      <c r="A18" s="39">
        <v>1</v>
      </c>
      <c r="B18" s="40">
        <f>A18+1</f>
        <v>2</v>
      </c>
      <c r="C18" s="40">
        <f t="shared" ref="C18:F18" si="0">B18+1</f>
        <v>3</v>
      </c>
      <c r="D18" s="40">
        <f>C18+1</f>
        <v>4</v>
      </c>
      <c r="E18" s="40">
        <f t="shared" si="0"/>
        <v>5</v>
      </c>
      <c r="F18" s="40">
        <f t="shared" si="0"/>
        <v>6</v>
      </c>
      <c r="G18" s="40">
        <v>7</v>
      </c>
      <c r="H18" s="40">
        <v>8</v>
      </c>
      <c r="I18" s="40">
        <v>9</v>
      </c>
      <c r="J18" s="40">
        <v>10</v>
      </c>
      <c r="K18" s="40">
        <v>11</v>
      </c>
      <c r="L18" s="40">
        <v>12</v>
      </c>
    </row>
    <row r="19" spans="1:14" ht="27" customHeight="1" x14ac:dyDescent="0.3">
      <c r="A19" s="66" t="s">
        <v>16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1:14" s="15" customFormat="1" ht="27" customHeight="1" x14ac:dyDescent="0.2">
      <c r="A20" s="66" t="s">
        <v>5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1:14" s="15" customFormat="1" ht="51.75" customHeight="1" x14ac:dyDescent="0.2">
      <c r="A21" s="39">
        <v>1</v>
      </c>
      <c r="B21" s="6" t="s">
        <v>67</v>
      </c>
      <c r="C21" s="55">
        <f>D21+H21+L21</f>
        <v>35549259.890000001</v>
      </c>
      <c r="D21" s="55">
        <f>SUM(E21:G24)</f>
        <v>35549215.890000001</v>
      </c>
      <c r="E21" s="63">
        <f>35548900-40</f>
        <v>35548860</v>
      </c>
      <c r="F21" s="63">
        <f>356-0.11</f>
        <v>355.89</v>
      </c>
      <c r="G21" s="55">
        <v>0</v>
      </c>
      <c r="H21" s="55">
        <f>SUM(I21:K25)</f>
        <v>0</v>
      </c>
      <c r="I21" s="55">
        <v>0</v>
      </c>
      <c r="J21" s="55">
        <v>0</v>
      </c>
      <c r="K21" s="55">
        <v>0</v>
      </c>
      <c r="L21" s="67">
        <v>44</v>
      </c>
    </row>
    <row r="22" spans="1:14" s="15" customFormat="1" ht="43.5" customHeight="1" x14ac:dyDescent="0.2">
      <c r="A22" s="39">
        <v>2</v>
      </c>
      <c r="B22" s="3" t="s">
        <v>27</v>
      </c>
      <c r="C22" s="55"/>
      <c r="D22" s="55"/>
      <c r="E22" s="63"/>
      <c r="F22" s="63"/>
      <c r="G22" s="55"/>
      <c r="H22" s="55"/>
      <c r="I22" s="55"/>
      <c r="J22" s="55"/>
      <c r="K22" s="55"/>
      <c r="L22" s="67"/>
    </row>
    <row r="23" spans="1:14" s="15" customFormat="1" ht="51.75" customHeight="1" x14ac:dyDescent="0.2">
      <c r="A23" s="39">
        <v>3</v>
      </c>
      <c r="B23" s="6" t="s">
        <v>28</v>
      </c>
      <c r="C23" s="55"/>
      <c r="D23" s="55"/>
      <c r="E23" s="63"/>
      <c r="F23" s="63"/>
      <c r="G23" s="55"/>
      <c r="H23" s="55"/>
      <c r="I23" s="55"/>
      <c r="J23" s="55"/>
      <c r="K23" s="55"/>
      <c r="L23" s="67"/>
      <c r="N23" s="35"/>
    </row>
    <row r="24" spans="1:14" s="15" customFormat="1" ht="39" customHeight="1" x14ac:dyDescent="0.2">
      <c r="A24" s="39">
        <v>4</v>
      </c>
      <c r="B24" s="6" t="s">
        <v>29</v>
      </c>
      <c r="C24" s="55"/>
      <c r="D24" s="55"/>
      <c r="E24" s="63"/>
      <c r="F24" s="63"/>
      <c r="G24" s="55"/>
      <c r="H24" s="55"/>
      <c r="I24" s="55"/>
      <c r="J24" s="55"/>
      <c r="K24" s="55"/>
      <c r="L24" s="67"/>
    </row>
    <row r="25" spans="1:14" s="15" customFormat="1" ht="39" customHeight="1" x14ac:dyDescent="0.2">
      <c r="A25" s="39">
        <v>5</v>
      </c>
      <c r="B25" s="6" t="s">
        <v>30</v>
      </c>
      <c r="C25" s="55"/>
      <c r="D25" s="55"/>
      <c r="E25" s="63"/>
      <c r="F25" s="63"/>
      <c r="G25" s="55"/>
      <c r="H25" s="55"/>
      <c r="I25" s="55"/>
      <c r="J25" s="55"/>
      <c r="K25" s="55"/>
      <c r="L25" s="67"/>
    </row>
    <row r="26" spans="1:14" s="15" customFormat="1" ht="55.5" customHeight="1" x14ac:dyDescent="0.2">
      <c r="A26" s="39"/>
      <c r="B26" s="34" t="s">
        <v>64</v>
      </c>
      <c r="C26" s="37">
        <f>D26+H26+L26</f>
        <v>70000</v>
      </c>
      <c r="D26" s="37">
        <f>SUM(E26:G26)</f>
        <v>0</v>
      </c>
      <c r="E26" s="38">
        <v>0</v>
      </c>
      <c r="F26" s="38">
        <v>0</v>
      </c>
      <c r="G26" s="37">
        <v>0</v>
      </c>
      <c r="H26" s="37">
        <f>SUM(I26:K26)</f>
        <v>0</v>
      </c>
      <c r="I26" s="37">
        <v>0</v>
      </c>
      <c r="J26" s="37">
        <v>0</v>
      </c>
      <c r="K26" s="37">
        <v>0</v>
      </c>
      <c r="L26" s="37">
        <v>70000</v>
      </c>
    </row>
    <row r="27" spans="1:14" s="15" customFormat="1" ht="51.75" customHeight="1" x14ac:dyDescent="0.2">
      <c r="A27" s="39"/>
      <c r="B27" s="3" t="s">
        <v>4</v>
      </c>
      <c r="C27" s="37">
        <f>SUM(C21:C26)</f>
        <v>35619259.890000001</v>
      </c>
      <c r="D27" s="46">
        <f t="shared" ref="D27:L27" si="1">SUM(D21:D26)</f>
        <v>35549215.890000001</v>
      </c>
      <c r="E27" s="46">
        <f t="shared" si="1"/>
        <v>35548860</v>
      </c>
      <c r="F27" s="46">
        <f t="shared" si="1"/>
        <v>355.89</v>
      </c>
      <c r="G27" s="46">
        <f t="shared" si="1"/>
        <v>0</v>
      </c>
      <c r="H27" s="46">
        <f t="shared" si="1"/>
        <v>0</v>
      </c>
      <c r="I27" s="46">
        <f t="shared" si="1"/>
        <v>0</v>
      </c>
      <c r="J27" s="46">
        <f t="shared" si="1"/>
        <v>0</v>
      </c>
      <c r="K27" s="46">
        <f t="shared" si="1"/>
        <v>0</v>
      </c>
      <c r="L27" s="46">
        <f t="shared" si="1"/>
        <v>70044</v>
      </c>
    </row>
    <row r="28" spans="1:14" s="15" customFormat="1" ht="27" customHeight="1" x14ac:dyDescent="0.2">
      <c r="A28" s="66" t="s">
        <v>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1:14" s="15" customFormat="1" ht="36.75" customHeight="1" x14ac:dyDescent="0.2">
      <c r="A29" s="16">
        <v>1</v>
      </c>
      <c r="B29" s="42" t="s">
        <v>71</v>
      </c>
      <c r="C29" s="60">
        <f>D29+H29+L29</f>
        <v>39999400</v>
      </c>
      <c r="D29" s="60">
        <f>SUM(E29:G35)</f>
        <v>39999400</v>
      </c>
      <c r="E29" s="60">
        <v>39999000</v>
      </c>
      <c r="F29" s="60">
        <v>400</v>
      </c>
      <c r="G29" s="60">
        <v>0</v>
      </c>
      <c r="H29" s="60">
        <f>SUM(I29:K35)</f>
        <v>0</v>
      </c>
      <c r="I29" s="60">
        <v>0</v>
      </c>
      <c r="J29" s="60">
        <v>0</v>
      </c>
      <c r="K29" s="60">
        <v>0</v>
      </c>
      <c r="L29" s="60">
        <v>0</v>
      </c>
    </row>
    <row r="30" spans="1:14" s="15" customFormat="1" ht="36.75" customHeight="1" x14ac:dyDescent="0.2">
      <c r="A30" s="16">
        <f>A29+1</f>
        <v>2</v>
      </c>
      <c r="B30" s="42" t="s">
        <v>31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4" s="15" customFormat="1" ht="36.75" customHeight="1" x14ac:dyDescent="0.2">
      <c r="A31" s="16">
        <f t="shared" ref="A31:A35" si="2">A30+1</f>
        <v>3</v>
      </c>
      <c r="B31" s="42" t="s">
        <v>32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4" s="15" customFormat="1" ht="36.75" customHeight="1" x14ac:dyDescent="0.2">
      <c r="A32" s="16">
        <f t="shared" si="2"/>
        <v>4</v>
      </c>
      <c r="B32" s="42" t="s">
        <v>33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3" s="15" customFormat="1" ht="36.75" customHeight="1" x14ac:dyDescent="0.2">
      <c r="A33" s="16">
        <f t="shared" si="2"/>
        <v>5</v>
      </c>
      <c r="B33" s="42" t="s">
        <v>81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3" s="15" customFormat="1" ht="36.75" customHeight="1" x14ac:dyDescent="0.2">
      <c r="A34" s="16">
        <f t="shared" si="2"/>
        <v>6</v>
      </c>
      <c r="B34" s="42" t="s">
        <v>79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</row>
    <row r="35" spans="1:13" s="15" customFormat="1" ht="36.75" customHeight="1" x14ac:dyDescent="0.2">
      <c r="A35" s="16">
        <f t="shared" si="2"/>
        <v>7</v>
      </c>
      <c r="B35" s="42" t="s">
        <v>34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3" s="15" customFormat="1" ht="71.25" customHeight="1" x14ac:dyDescent="0.2">
      <c r="A36" s="16"/>
      <c r="B36" s="34" t="s">
        <v>64</v>
      </c>
      <c r="C36" s="45">
        <f>D36+H36+L36</f>
        <v>80000</v>
      </c>
      <c r="D36" s="45">
        <f>SUM(E36:G36)</f>
        <v>0</v>
      </c>
      <c r="E36" s="45">
        <v>0</v>
      </c>
      <c r="F36" s="45">
        <v>0</v>
      </c>
      <c r="G36" s="45">
        <v>0</v>
      </c>
      <c r="H36" s="45">
        <f>SUM(I36:K36)</f>
        <v>0</v>
      </c>
      <c r="I36" s="45">
        <v>0</v>
      </c>
      <c r="J36" s="45">
        <v>0</v>
      </c>
      <c r="K36" s="45">
        <v>0</v>
      </c>
      <c r="L36" s="45">
        <v>80000</v>
      </c>
    </row>
    <row r="37" spans="1:13" s="15" customFormat="1" ht="48.75" customHeight="1" x14ac:dyDescent="0.2">
      <c r="A37" s="17"/>
      <c r="B37" s="1" t="s">
        <v>7</v>
      </c>
      <c r="C37" s="37">
        <f>SUM(C29:C36)</f>
        <v>40079400</v>
      </c>
      <c r="D37" s="46">
        <f t="shared" ref="D37:L37" si="3">SUM(D29:D36)</f>
        <v>39999400</v>
      </c>
      <c r="E37" s="46">
        <f t="shared" si="3"/>
        <v>39999000</v>
      </c>
      <c r="F37" s="46">
        <f t="shared" si="3"/>
        <v>400</v>
      </c>
      <c r="G37" s="46">
        <f t="shared" si="3"/>
        <v>0</v>
      </c>
      <c r="H37" s="46">
        <f t="shared" si="3"/>
        <v>0</v>
      </c>
      <c r="I37" s="46">
        <f t="shared" si="3"/>
        <v>0</v>
      </c>
      <c r="J37" s="46">
        <f t="shared" si="3"/>
        <v>0</v>
      </c>
      <c r="K37" s="46">
        <f t="shared" si="3"/>
        <v>0</v>
      </c>
      <c r="L37" s="46">
        <f t="shared" si="3"/>
        <v>80000</v>
      </c>
    </row>
    <row r="38" spans="1:13" s="15" customFormat="1" ht="27" customHeight="1" x14ac:dyDescent="0.2">
      <c r="A38" s="55" t="s">
        <v>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39" spans="1:13" s="15" customFormat="1" ht="36.75" customHeight="1" x14ac:dyDescent="0.2">
      <c r="A39" s="18">
        <v>1</v>
      </c>
      <c r="B39" s="34" t="s">
        <v>39</v>
      </c>
      <c r="C39" s="53">
        <f>D39+H39+L39</f>
        <v>44331850</v>
      </c>
      <c r="D39" s="53">
        <f>SUM(E39:G48)</f>
        <v>44331843.32</v>
      </c>
      <c r="E39" s="53">
        <v>44331400</v>
      </c>
      <c r="F39" s="53">
        <f>443+0.32</f>
        <v>443.32</v>
      </c>
      <c r="G39" s="53">
        <v>0</v>
      </c>
      <c r="H39" s="53">
        <f>SUM(I39:K46)</f>
        <v>0</v>
      </c>
      <c r="I39" s="53">
        <v>0</v>
      </c>
      <c r="J39" s="53">
        <v>0</v>
      </c>
      <c r="K39" s="53">
        <v>0</v>
      </c>
      <c r="L39" s="57">
        <f>7-0.32</f>
        <v>6.68</v>
      </c>
    </row>
    <row r="40" spans="1:13" s="15" customFormat="1" ht="36.75" customHeight="1" x14ac:dyDescent="0.2">
      <c r="A40" s="18">
        <f>A39+1</f>
        <v>2</v>
      </c>
      <c r="B40" s="34" t="s">
        <v>37</v>
      </c>
      <c r="C40" s="54"/>
      <c r="D40" s="54"/>
      <c r="E40" s="54"/>
      <c r="F40" s="54"/>
      <c r="G40" s="54"/>
      <c r="H40" s="54"/>
      <c r="I40" s="54"/>
      <c r="J40" s="54"/>
      <c r="K40" s="54"/>
      <c r="L40" s="58"/>
    </row>
    <row r="41" spans="1:13" s="15" customFormat="1" ht="36.75" customHeight="1" x14ac:dyDescent="0.2">
      <c r="A41" s="18">
        <f t="shared" ref="A41:A48" si="4">A40+1</f>
        <v>3</v>
      </c>
      <c r="B41" s="34" t="s">
        <v>36</v>
      </c>
      <c r="C41" s="54"/>
      <c r="D41" s="54"/>
      <c r="E41" s="54"/>
      <c r="F41" s="54"/>
      <c r="G41" s="54"/>
      <c r="H41" s="54"/>
      <c r="I41" s="54"/>
      <c r="J41" s="54"/>
      <c r="K41" s="54"/>
      <c r="L41" s="58"/>
    </row>
    <row r="42" spans="1:13" s="15" customFormat="1" ht="36.75" customHeight="1" x14ac:dyDescent="0.2">
      <c r="A42" s="18">
        <f t="shared" si="4"/>
        <v>4</v>
      </c>
      <c r="B42" s="34" t="s">
        <v>38</v>
      </c>
      <c r="C42" s="54"/>
      <c r="D42" s="54"/>
      <c r="E42" s="54"/>
      <c r="F42" s="54"/>
      <c r="G42" s="54"/>
      <c r="H42" s="54"/>
      <c r="I42" s="54"/>
      <c r="J42" s="54"/>
      <c r="K42" s="54"/>
      <c r="L42" s="58"/>
    </row>
    <row r="43" spans="1:13" s="15" customFormat="1" ht="36.75" customHeight="1" x14ac:dyDescent="0.2">
      <c r="A43" s="18">
        <f t="shared" si="4"/>
        <v>5</v>
      </c>
      <c r="B43" s="5" t="s">
        <v>35</v>
      </c>
      <c r="C43" s="54"/>
      <c r="D43" s="54"/>
      <c r="E43" s="54"/>
      <c r="F43" s="54"/>
      <c r="G43" s="54"/>
      <c r="H43" s="54"/>
      <c r="I43" s="54"/>
      <c r="J43" s="54"/>
      <c r="K43" s="54"/>
      <c r="L43" s="58"/>
      <c r="M43" s="36"/>
    </row>
    <row r="44" spans="1:13" s="15" customFormat="1" ht="36.75" customHeight="1" x14ac:dyDescent="0.2">
      <c r="A44" s="18">
        <f t="shared" si="4"/>
        <v>6</v>
      </c>
      <c r="B44" s="34" t="s">
        <v>41</v>
      </c>
      <c r="C44" s="54"/>
      <c r="D44" s="54"/>
      <c r="E44" s="54"/>
      <c r="F44" s="54"/>
      <c r="G44" s="54"/>
      <c r="H44" s="54"/>
      <c r="I44" s="54"/>
      <c r="J44" s="54"/>
      <c r="K44" s="54"/>
      <c r="L44" s="58"/>
    </row>
    <row r="45" spans="1:13" s="15" customFormat="1" ht="36.75" customHeight="1" x14ac:dyDescent="0.2">
      <c r="A45" s="18">
        <f t="shared" si="4"/>
        <v>7</v>
      </c>
      <c r="B45" s="34" t="s">
        <v>40</v>
      </c>
      <c r="C45" s="54"/>
      <c r="D45" s="54"/>
      <c r="E45" s="54"/>
      <c r="F45" s="54"/>
      <c r="G45" s="54"/>
      <c r="H45" s="54"/>
      <c r="I45" s="54"/>
      <c r="J45" s="54"/>
      <c r="K45" s="54"/>
      <c r="L45" s="58"/>
      <c r="M45" s="36"/>
    </row>
    <row r="46" spans="1:13" s="15" customFormat="1" ht="36.75" customHeight="1" x14ac:dyDescent="0.2">
      <c r="A46" s="18">
        <f t="shared" si="4"/>
        <v>8</v>
      </c>
      <c r="B46" s="34" t="s">
        <v>43</v>
      </c>
      <c r="C46" s="54"/>
      <c r="D46" s="54"/>
      <c r="E46" s="54"/>
      <c r="F46" s="54"/>
      <c r="G46" s="54"/>
      <c r="H46" s="54"/>
      <c r="I46" s="54"/>
      <c r="J46" s="54"/>
      <c r="K46" s="54"/>
      <c r="L46" s="58"/>
    </row>
    <row r="47" spans="1:13" s="15" customFormat="1" ht="36.75" customHeight="1" x14ac:dyDescent="0.2">
      <c r="A47" s="18">
        <f t="shared" si="4"/>
        <v>9</v>
      </c>
      <c r="B47" s="34" t="s">
        <v>42</v>
      </c>
      <c r="C47" s="54"/>
      <c r="D47" s="54"/>
      <c r="E47" s="54"/>
      <c r="F47" s="54"/>
      <c r="G47" s="54"/>
      <c r="H47" s="54"/>
      <c r="I47" s="54"/>
      <c r="J47" s="54"/>
      <c r="K47" s="54"/>
      <c r="L47" s="58"/>
    </row>
    <row r="48" spans="1:13" s="15" customFormat="1" ht="36.75" customHeight="1" x14ac:dyDescent="0.2">
      <c r="A48" s="18">
        <f t="shared" si="4"/>
        <v>10</v>
      </c>
      <c r="B48" s="34" t="s">
        <v>63</v>
      </c>
      <c r="C48" s="56"/>
      <c r="D48" s="56"/>
      <c r="E48" s="56"/>
      <c r="F48" s="56"/>
      <c r="G48" s="56"/>
      <c r="H48" s="56"/>
      <c r="I48" s="56"/>
      <c r="J48" s="56"/>
      <c r="K48" s="56"/>
      <c r="L48" s="59"/>
    </row>
    <row r="49" spans="1:13" s="15" customFormat="1" ht="63.75" customHeight="1" x14ac:dyDescent="0.2">
      <c r="A49" s="18"/>
      <c r="B49" s="34" t="s">
        <v>64</v>
      </c>
      <c r="C49" s="49">
        <f>D49+H49+L49</f>
        <v>90000</v>
      </c>
      <c r="D49" s="49">
        <f>SUM(E49:G49)</f>
        <v>0</v>
      </c>
      <c r="E49" s="49">
        <v>0</v>
      </c>
      <c r="F49" s="49">
        <v>0</v>
      </c>
      <c r="G49" s="49">
        <v>0</v>
      </c>
      <c r="H49" s="49">
        <f>SUM(I49:K49)</f>
        <v>0</v>
      </c>
      <c r="I49" s="49">
        <v>0</v>
      </c>
      <c r="J49" s="49">
        <v>0</v>
      </c>
      <c r="K49" s="49">
        <v>0</v>
      </c>
      <c r="L49" s="50">
        <v>90000</v>
      </c>
    </row>
    <row r="50" spans="1:13" s="15" customFormat="1" ht="48.75" customHeight="1" x14ac:dyDescent="0.2">
      <c r="A50" s="18"/>
      <c r="B50" s="42" t="s">
        <v>80</v>
      </c>
      <c r="C50" s="49">
        <f>D50+H50+L50</f>
        <v>10000</v>
      </c>
      <c r="D50" s="49">
        <f>SUM(E50:G50)</f>
        <v>0</v>
      </c>
      <c r="E50" s="49">
        <v>0</v>
      </c>
      <c r="F50" s="49">
        <v>0</v>
      </c>
      <c r="G50" s="49">
        <v>0</v>
      </c>
      <c r="H50" s="49">
        <f>SUM(I50:K50)</f>
        <v>0</v>
      </c>
      <c r="I50" s="49">
        <v>0</v>
      </c>
      <c r="J50" s="49">
        <v>0</v>
      </c>
      <c r="K50" s="49">
        <v>0</v>
      </c>
      <c r="L50" s="50">
        <v>10000</v>
      </c>
    </row>
    <row r="51" spans="1:13" s="15" customFormat="1" ht="36.75" customHeight="1" x14ac:dyDescent="0.2">
      <c r="A51" s="37"/>
      <c r="B51" s="1" t="s">
        <v>10</v>
      </c>
      <c r="C51" s="37">
        <f>SUM(C39:C50)</f>
        <v>44431850</v>
      </c>
      <c r="D51" s="48">
        <f t="shared" ref="D51:L51" si="5">SUM(D39:D50)</f>
        <v>44331843.32</v>
      </c>
      <c r="E51" s="48">
        <f t="shared" si="5"/>
        <v>44331400</v>
      </c>
      <c r="F51" s="48">
        <f t="shared" si="5"/>
        <v>443.32</v>
      </c>
      <c r="G51" s="48">
        <f t="shared" si="5"/>
        <v>0</v>
      </c>
      <c r="H51" s="48">
        <f t="shared" si="5"/>
        <v>0</v>
      </c>
      <c r="I51" s="48">
        <f t="shared" si="5"/>
        <v>0</v>
      </c>
      <c r="J51" s="48">
        <f t="shared" si="5"/>
        <v>0</v>
      </c>
      <c r="K51" s="48">
        <f t="shared" si="5"/>
        <v>0</v>
      </c>
      <c r="L51" s="48">
        <f t="shared" si="5"/>
        <v>100006.68</v>
      </c>
    </row>
    <row r="52" spans="1:13" s="15" customFormat="1" ht="27" customHeight="1" x14ac:dyDescent="0.2">
      <c r="A52" s="55" t="s">
        <v>11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3" s="15" customFormat="1" ht="32.25" customHeight="1" x14ac:dyDescent="0.2">
      <c r="A53" s="18">
        <v>1</v>
      </c>
      <c r="B53" s="2" t="s">
        <v>44</v>
      </c>
      <c r="C53" s="53">
        <f>D53+H53+L53</f>
        <v>19070491.739999998</v>
      </c>
      <c r="D53" s="53">
        <f>SUM(E53:G63)</f>
        <v>19070471.419999998</v>
      </c>
      <c r="E53" s="53">
        <f>22969200-51111.1-E69-I69</f>
        <v>18674276.539999999</v>
      </c>
      <c r="F53" s="53">
        <f>210.86-15.98</f>
        <v>194.88000000000002</v>
      </c>
      <c r="G53" s="53">
        <v>396000</v>
      </c>
      <c r="H53" s="53">
        <f>SUM(I53:K68)</f>
        <v>0</v>
      </c>
      <c r="I53" s="53">
        <v>0</v>
      </c>
      <c r="J53" s="53">
        <v>0</v>
      </c>
      <c r="K53" s="53">
        <v>0</v>
      </c>
      <c r="L53" s="57">
        <f>20+0.32</f>
        <v>20.32</v>
      </c>
    </row>
    <row r="54" spans="1:13" s="15" customFormat="1" ht="37.5" customHeight="1" x14ac:dyDescent="0.2">
      <c r="A54" s="18">
        <f>A53+1</f>
        <v>2</v>
      </c>
      <c r="B54" s="2" t="s">
        <v>73</v>
      </c>
      <c r="C54" s="54"/>
      <c r="D54" s="54"/>
      <c r="E54" s="54"/>
      <c r="F54" s="54"/>
      <c r="G54" s="54"/>
      <c r="H54" s="54"/>
      <c r="I54" s="54"/>
      <c r="J54" s="54"/>
      <c r="K54" s="54"/>
      <c r="L54" s="58"/>
    </row>
    <row r="55" spans="1:13" s="15" customFormat="1" ht="30" customHeight="1" x14ac:dyDescent="0.2">
      <c r="A55" s="18">
        <f t="shared" ref="A55:A68" si="6">A54+1</f>
        <v>3</v>
      </c>
      <c r="B55" s="2" t="s">
        <v>75</v>
      </c>
      <c r="C55" s="54"/>
      <c r="D55" s="54"/>
      <c r="E55" s="54"/>
      <c r="F55" s="54"/>
      <c r="G55" s="54"/>
      <c r="H55" s="54"/>
      <c r="I55" s="54"/>
      <c r="J55" s="54"/>
      <c r="K55" s="54"/>
      <c r="L55" s="58"/>
    </row>
    <row r="56" spans="1:13" s="15" customFormat="1" ht="36" customHeight="1" x14ac:dyDescent="0.2">
      <c r="A56" s="18">
        <f t="shared" si="6"/>
        <v>4</v>
      </c>
      <c r="B56" s="2" t="s">
        <v>74</v>
      </c>
      <c r="C56" s="54"/>
      <c r="D56" s="54"/>
      <c r="E56" s="54"/>
      <c r="F56" s="54"/>
      <c r="G56" s="54"/>
      <c r="H56" s="54"/>
      <c r="I56" s="54"/>
      <c r="J56" s="54"/>
      <c r="K56" s="54"/>
      <c r="L56" s="58"/>
    </row>
    <row r="57" spans="1:13" s="15" customFormat="1" ht="27" customHeight="1" x14ac:dyDescent="0.2">
      <c r="A57" s="18">
        <f t="shared" si="6"/>
        <v>5</v>
      </c>
      <c r="B57" s="2" t="s">
        <v>45</v>
      </c>
      <c r="C57" s="54"/>
      <c r="D57" s="54"/>
      <c r="E57" s="54"/>
      <c r="F57" s="54"/>
      <c r="G57" s="54"/>
      <c r="H57" s="54"/>
      <c r="I57" s="54"/>
      <c r="J57" s="54"/>
      <c r="K57" s="54"/>
      <c r="L57" s="58"/>
    </row>
    <row r="58" spans="1:13" s="15" customFormat="1" ht="41.25" customHeight="1" x14ac:dyDescent="0.2">
      <c r="A58" s="18">
        <f t="shared" si="6"/>
        <v>6</v>
      </c>
      <c r="B58" s="2" t="s">
        <v>76</v>
      </c>
      <c r="C58" s="54"/>
      <c r="D58" s="54"/>
      <c r="E58" s="54"/>
      <c r="F58" s="54"/>
      <c r="G58" s="54"/>
      <c r="H58" s="54"/>
      <c r="I58" s="54"/>
      <c r="J58" s="54"/>
      <c r="K58" s="54"/>
      <c r="L58" s="58"/>
    </row>
    <row r="59" spans="1:13" s="15" customFormat="1" ht="41.25" customHeight="1" x14ac:dyDescent="0.2">
      <c r="A59" s="18">
        <f t="shared" si="6"/>
        <v>7</v>
      </c>
      <c r="B59" s="2" t="s">
        <v>78</v>
      </c>
      <c r="C59" s="54"/>
      <c r="D59" s="54"/>
      <c r="E59" s="54"/>
      <c r="F59" s="54"/>
      <c r="G59" s="54"/>
      <c r="H59" s="54"/>
      <c r="I59" s="54"/>
      <c r="J59" s="54"/>
      <c r="K59" s="54"/>
      <c r="L59" s="58"/>
    </row>
    <row r="60" spans="1:13" s="15" customFormat="1" ht="45.75" customHeight="1" x14ac:dyDescent="0.2">
      <c r="A60" s="18">
        <f t="shared" si="6"/>
        <v>8</v>
      </c>
      <c r="B60" s="2" t="s">
        <v>77</v>
      </c>
      <c r="C60" s="54"/>
      <c r="D60" s="54"/>
      <c r="E60" s="54"/>
      <c r="F60" s="54"/>
      <c r="G60" s="54"/>
      <c r="H60" s="54"/>
      <c r="I60" s="54"/>
      <c r="J60" s="54"/>
      <c r="K60" s="54"/>
      <c r="L60" s="58"/>
    </row>
    <row r="61" spans="1:13" s="15" customFormat="1" ht="31.5" customHeight="1" x14ac:dyDescent="0.2">
      <c r="A61" s="18">
        <f t="shared" si="6"/>
        <v>9</v>
      </c>
      <c r="B61" s="2" t="s">
        <v>46</v>
      </c>
      <c r="C61" s="54"/>
      <c r="D61" s="54"/>
      <c r="E61" s="54"/>
      <c r="F61" s="54"/>
      <c r="G61" s="54"/>
      <c r="H61" s="54"/>
      <c r="I61" s="54"/>
      <c r="J61" s="54"/>
      <c r="K61" s="54"/>
      <c r="L61" s="58"/>
    </row>
    <row r="62" spans="1:13" s="15" customFormat="1" ht="40.5" customHeight="1" x14ac:dyDescent="0.2">
      <c r="A62" s="18">
        <f t="shared" si="6"/>
        <v>10</v>
      </c>
      <c r="B62" s="3" t="s">
        <v>53</v>
      </c>
      <c r="C62" s="54"/>
      <c r="D62" s="54"/>
      <c r="E62" s="54"/>
      <c r="F62" s="54"/>
      <c r="G62" s="54"/>
      <c r="H62" s="54"/>
      <c r="I62" s="54"/>
      <c r="J62" s="54"/>
      <c r="K62" s="54"/>
      <c r="L62" s="58"/>
      <c r="M62" s="36"/>
    </row>
    <row r="63" spans="1:13" s="15" customFormat="1" ht="37.5" customHeight="1" x14ac:dyDescent="0.2">
      <c r="A63" s="18">
        <f t="shared" si="6"/>
        <v>11</v>
      </c>
      <c r="B63" s="3" t="s">
        <v>54</v>
      </c>
      <c r="C63" s="54"/>
      <c r="D63" s="54"/>
      <c r="E63" s="54"/>
      <c r="F63" s="54"/>
      <c r="G63" s="54"/>
      <c r="H63" s="54"/>
      <c r="I63" s="54"/>
      <c r="J63" s="54"/>
      <c r="K63" s="54"/>
      <c r="L63" s="58"/>
    </row>
    <row r="64" spans="1:13" s="15" customFormat="1" ht="37.5" customHeight="1" x14ac:dyDescent="0.2">
      <c r="A64" s="18">
        <f t="shared" si="6"/>
        <v>12</v>
      </c>
      <c r="B64" s="3" t="s">
        <v>55</v>
      </c>
      <c r="C64" s="54"/>
      <c r="D64" s="54"/>
      <c r="E64" s="54"/>
      <c r="F64" s="54"/>
      <c r="G64" s="54"/>
      <c r="H64" s="54"/>
      <c r="I64" s="54"/>
      <c r="J64" s="54"/>
      <c r="K64" s="54"/>
      <c r="L64" s="58"/>
    </row>
    <row r="65" spans="1:14" s="15" customFormat="1" ht="37.5" customHeight="1" x14ac:dyDescent="0.2">
      <c r="A65" s="18">
        <f t="shared" si="6"/>
        <v>13</v>
      </c>
      <c r="B65" s="3" t="s">
        <v>56</v>
      </c>
      <c r="C65" s="54"/>
      <c r="D65" s="54"/>
      <c r="E65" s="54"/>
      <c r="F65" s="54"/>
      <c r="G65" s="54"/>
      <c r="H65" s="54"/>
      <c r="I65" s="54"/>
      <c r="J65" s="54"/>
      <c r="K65" s="54"/>
      <c r="L65" s="58"/>
    </row>
    <row r="66" spans="1:14" s="15" customFormat="1" ht="37.5" customHeight="1" x14ac:dyDescent="0.2">
      <c r="A66" s="18">
        <f t="shared" si="6"/>
        <v>14</v>
      </c>
      <c r="B66" s="3" t="s">
        <v>57</v>
      </c>
      <c r="C66" s="54"/>
      <c r="D66" s="54"/>
      <c r="E66" s="54"/>
      <c r="F66" s="54"/>
      <c r="G66" s="54"/>
      <c r="H66" s="54"/>
      <c r="I66" s="54"/>
      <c r="J66" s="54"/>
      <c r="K66" s="54"/>
      <c r="L66" s="58"/>
    </row>
    <row r="67" spans="1:14" s="15" customFormat="1" ht="37.5" customHeight="1" x14ac:dyDescent="0.2">
      <c r="A67" s="18">
        <f t="shared" si="6"/>
        <v>15</v>
      </c>
      <c r="B67" s="3" t="s">
        <v>58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</row>
    <row r="68" spans="1:14" s="15" customFormat="1" ht="37.5" customHeight="1" x14ac:dyDescent="0.2">
      <c r="A68" s="18">
        <f t="shared" si="6"/>
        <v>16</v>
      </c>
      <c r="B68" s="3" t="s">
        <v>59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14" s="15" customFormat="1" ht="77.25" customHeight="1" x14ac:dyDescent="0.2">
      <c r="A69" s="18"/>
      <c r="B69" s="3" t="s">
        <v>65</v>
      </c>
      <c r="C69" s="37">
        <f>D69+H69+L69</f>
        <v>4243847.16</v>
      </c>
      <c r="D69" s="37">
        <f>SUM(E69:G69)</f>
        <v>1267334.42</v>
      </c>
      <c r="E69" s="37">
        <f>502680.75+699907.74+64740.9</f>
        <v>1267329.3899999999</v>
      </c>
      <c r="F69" s="37">
        <v>5.03</v>
      </c>
      <c r="G69" s="37">
        <v>0</v>
      </c>
      <c r="H69" s="37">
        <f>SUM(I69:K69)</f>
        <v>2976512.7399999998</v>
      </c>
      <c r="I69" s="37">
        <f>1378962.51+1418288.64+178231.82+1000</f>
        <v>2976482.9699999997</v>
      </c>
      <c r="J69" s="37">
        <f>13.79+15.98</f>
        <v>29.77</v>
      </c>
      <c r="K69" s="37">
        <v>0</v>
      </c>
      <c r="L69" s="37">
        <v>0</v>
      </c>
    </row>
    <row r="70" spans="1:14" s="15" customFormat="1" ht="66.75" customHeight="1" x14ac:dyDescent="0.2">
      <c r="A70" s="18"/>
      <c r="B70" s="34" t="s">
        <v>64</v>
      </c>
      <c r="C70" s="48">
        <f>D70+H70+L70</f>
        <v>42000</v>
      </c>
      <c r="D70" s="48">
        <f t="shared" ref="D70:H70" si="7">E70+I70+M70</f>
        <v>0</v>
      </c>
      <c r="E70" s="48">
        <v>0</v>
      </c>
      <c r="F70" s="48">
        <v>0</v>
      </c>
      <c r="G70" s="48">
        <v>0</v>
      </c>
      <c r="H70" s="48">
        <f t="shared" si="7"/>
        <v>0</v>
      </c>
      <c r="I70" s="48">
        <v>0</v>
      </c>
      <c r="J70" s="48">
        <v>0</v>
      </c>
      <c r="K70" s="48">
        <v>0</v>
      </c>
      <c r="L70" s="48">
        <v>42000</v>
      </c>
    </row>
    <row r="71" spans="1:14" s="15" customFormat="1" ht="27" customHeight="1" x14ac:dyDescent="0.2">
      <c r="A71" s="37"/>
      <c r="B71" s="1" t="s">
        <v>12</v>
      </c>
      <c r="C71" s="37">
        <f>SUM(C53:C70)</f>
        <v>23356338.899999999</v>
      </c>
      <c r="D71" s="48">
        <f t="shared" ref="D71:L71" si="8">SUM(D53:D70)</f>
        <v>20337805.839999996</v>
      </c>
      <c r="E71" s="48">
        <f t="shared" si="8"/>
        <v>19941605.93</v>
      </c>
      <c r="F71" s="48">
        <f>SUM(F53:F70)</f>
        <v>199.91000000000003</v>
      </c>
      <c r="G71" s="48">
        <f t="shared" si="8"/>
        <v>396000</v>
      </c>
      <c r="H71" s="48">
        <f t="shared" si="8"/>
        <v>2976512.7399999998</v>
      </c>
      <c r="I71" s="48">
        <f t="shared" si="8"/>
        <v>2976482.9699999997</v>
      </c>
      <c r="J71" s="48">
        <f t="shared" si="8"/>
        <v>29.77</v>
      </c>
      <c r="K71" s="48">
        <f t="shared" si="8"/>
        <v>0</v>
      </c>
      <c r="L71" s="48">
        <f t="shared" si="8"/>
        <v>42020.32</v>
      </c>
    </row>
    <row r="72" spans="1:14" s="15" customFormat="1" ht="27" customHeight="1" x14ac:dyDescent="0.2">
      <c r="A72" s="55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  <row r="73" spans="1:14" s="15" customFormat="1" ht="35.25" customHeight="1" x14ac:dyDescent="0.2">
      <c r="A73" s="19">
        <v>1</v>
      </c>
      <c r="B73" s="5" t="s">
        <v>47</v>
      </c>
      <c r="C73" s="70">
        <f>D73+H73+L73</f>
        <v>32592450</v>
      </c>
      <c r="D73" s="70">
        <f>SUM(E73:G76)</f>
        <v>32592426</v>
      </c>
      <c r="E73" s="70">
        <v>32592100</v>
      </c>
      <c r="F73" s="70">
        <v>326</v>
      </c>
      <c r="G73" s="70">
        <v>0</v>
      </c>
      <c r="H73" s="70">
        <f>SUM(I73:K79)</f>
        <v>0</v>
      </c>
      <c r="I73" s="70">
        <v>0</v>
      </c>
      <c r="J73" s="70">
        <v>0</v>
      </c>
      <c r="K73" s="70">
        <v>0</v>
      </c>
      <c r="L73" s="57">
        <v>24</v>
      </c>
    </row>
    <row r="74" spans="1:14" s="15" customFormat="1" ht="36.75" customHeight="1" x14ac:dyDescent="0.2">
      <c r="A74" s="19">
        <f>A73+1</f>
        <v>2</v>
      </c>
      <c r="B74" s="5" t="s">
        <v>48</v>
      </c>
      <c r="C74" s="71"/>
      <c r="D74" s="71"/>
      <c r="E74" s="71"/>
      <c r="F74" s="71"/>
      <c r="G74" s="71"/>
      <c r="H74" s="71"/>
      <c r="I74" s="71"/>
      <c r="J74" s="71"/>
      <c r="K74" s="71"/>
      <c r="L74" s="58"/>
    </row>
    <row r="75" spans="1:14" s="15" customFormat="1" ht="36.75" customHeight="1" x14ac:dyDescent="0.2">
      <c r="A75" s="19">
        <f t="shared" ref="A75:A79" si="9">A74+1</f>
        <v>3</v>
      </c>
      <c r="B75" s="5" t="s">
        <v>49</v>
      </c>
      <c r="C75" s="71"/>
      <c r="D75" s="71"/>
      <c r="E75" s="71"/>
      <c r="F75" s="71"/>
      <c r="G75" s="71"/>
      <c r="H75" s="71"/>
      <c r="I75" s="71"/>
      <c r="J75" s="71"/>
      <c r="K75" s="71"/>
      <c r="L75" s="58"/>
    </row>
    <row r="76" spans="1:14" s="15" customFormat="1" ht="38.25" customHeight="1" x14ac:dyDescent="0.2">
      <c r="A76" s="19">
        <f t="shared" si="9"/>
        <v>4</v>
      </c>
      <c r="B76" s="5" t="s">
        <v>72</v>
      </c>
      <c r="C76" s="71"/>
      <c r="D76" s="71"/>
      <c r="E76" s="71"/>
      <c r="F76" s="71"/>
      <c r="G76" s="71"/>
      <c r="H76" s="71"/>
      <c r="I76" s="71"/>
      <c r="J76" s="71"/>
      <c r="K76" s="71"/>
      <c r="L76" s="58"/>
      <c r="N76" s="36"/>
    </row>
    <row r="77" spans="1:14" s="15" customFormat="1" ht="38.25" customHeight="1" x14ac:dyDescent="0.2">
      <c r="A77" s="19">
        <f t="shared" si="9"/>
        <v>5</v>
      </c>
      <c r="B77" s="5" t="s">
        <v>60</v>
      </c>
      <c r="C77" s="71"/>
      <c r="D77" s="71"/>
      <c r="E77" s="71"/>
      <c r="F77" s="71"/>
      <c r="G77" s="71"/>
      <c r="H77" s="71"/>
      <c r="I77" s="71"/>
      <c r="J77" s="71"/>
      <c r="K77" s="71"/>
      <c r="L77" s="58"/>
    </row>
    <row r="78" spans="1:14" s="15" customFormat="1" ht="38.25" customHeight="1" x14ac:dyDescent="0.2">
      <c r="A78" s="19">
        <f t="shared" si="9"/>
        <v>6</v>
      </c>
      <c r="B78" s="5" t="s">
        <v>61</v>
      </c>
      <c r="C78" s="71"/>
      <c r="D78" s="71"/>
      <c r="E78" s="71"/>
      <c r="F78" s="71"/>
      <c r="G78" s="71"/>
      <c r="H78" s="71"/>
      <c r="I78" s="71"/>
      <c r="J78" s="71"/>
      <c r="K78" s="71"/>
      <c r="L78" s="58"/>
    </row>
    <row r="79" spans="1:14" s="15" customFormat="1" ht="38.25" customHeight="1" x14ac:dyDescent="0.2">
      <c r="A79" s="19">
        <f t="shared" si="9"/>
        <v>7</v>
      </c>
      <c r="B79" s="5" t="s">
        <v>62</v>
      </c>
      <c r="C79" s="72"/>
      <c r="D79" s="72"/>
      <c r="E79" s="72"/>
      <c r="F79" s="72"/>
      <c r="G79" s="72"/>
      <c r="H79" s="72"/>
      <c r="I79" s="72"/>
      <c r="J79" s="72"/>
      <c r="K79" s="72"/>
      <c r="L79" s="59"/>
    </row>
    <row r="80" spans="1:14" s="15" customFormat="1" ht="65.25" customHeight="1" x14ac:dyDescent="0.2">
      <c r="A80" s="19"/>
      <c r="B80" s="34" t="s">
        <v>64</v>
      </c>
      <c r="C80" s="33">
        <f>D80+H80+L80</f>
        <v>68000</v>
      </c>
      <c r="D80" s="33">
        <f>SUM(E80:G80)</f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8">
        <v>68000</v>
      </c>
    </row>
    <row r="81" spans="1:14" s="15" customFormat="1" ht="30" customHeight="1" x14ac:dyDescent="0.2">
      <c r="A81" s="33"/>
      <c r="B81" s="1" t="s">
        <v>14</v>
      </c>
      <c r="C81" s="33">
        <f>SUM(C73:C80)</f>
        <v>32660450</v>
      </c>
      <c r="D81" s="47">
        <f t="shared" ref="D81:L81" si="10">SUM(D73:D80)</f>
        <v>32592426</v>
      </c>
      <c r="E81" s="47">
        <f t="shared" si="10"/>
        <v>32592100</v>
      </c>
      <c r="F81" s="47">
        <f t="shared" si="10"/>
        <v>326</v>
      </c>
      <c r="G81" s="47">
        <f t="shared" si="10"/>
        <v>0</v>
      </c>
      <c r="H81" s="47">
        <f t="shared" si="10"/>
        <v>0</v>
      </c>
      <c r="I81" s="47">
        <f t="shared" si="10"/>
        <v>0</v>
      </c>
      <c r="J81" s="47">
        <f t="shared" si="10"/>
        <v>0</v>
      </c>
      <c r="K81" s="47">
        <f t="shared" si="10"/>
        <v>0</v>
      </c>
      <c r="L81" s="47">
        <f t="shared" si="10"/>
        <v>68024</v>
      </c>
    </row>
    <row r="82" spans="1:14" s="15" customFormat="1" ht="27" customHeight="1" x14ac:dyDescent="0.2">
      <c r="A82" s="64" t="s">
        <v>15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</row>
    <row r="83" spans="1:14" s="21" customFormat="1" ht="30" customHeight="1" x14ac:dyDescent="0.2">
      <c r="A83" s="20">
        <v>1</v>
      </c>
      <c r="B83" s="7" t="s">
        <v>50</v>
      </c>
      <c r="C83" s="64">
        <f>D83+H83+L83</f>
        <v>12722201.209999999</v>
      </c>
      <c r="D83" s="64">
        <f>SUM(E83:G85)</f>
        <v>12722167.209999999</v>
      </c>
      <c r="E83" s="63">
        <f>11559400+51111.1+40</f>
        <v>11610551.1</v>
      </c>
      <c r="F83" s="63">
        <f>116+0.11</f>
        <v>116.11</v>
      </c>
      <c r="G83" s="64">
        <v>1111500</v>
      </c>
      <c r="H83" s="64">
        <f>SUM(I83:K85)</f>
        <v>0</v>
      </c>
      <c r="I83" s="64">
        <v>0</v>
      </c>
      <c r="J83" s="64">
        <v>0</v>
      </c>
      <c r="K83" s="64">
        <v>0</v>
      </c>
      <c r="L83" s="63">
        <v>34</v>
      </c>
    </row>
    <row r="84" spans="1:14" s="21" customFormat="1" ht="40.5" customHeight="1" x14ac:dyDescent="0.2">
      <c r="A84" s="20">
        <v>2</v>
      </c>
      <c r="B84" s="7" t="s">
        <v>51</v>
      </c>
      <c r="C84" s="64"/>
      <c r="D84" s="64"/>
      <c r="E84" s="63"/>
      <c r="F84" s="63"/>
      <c r="G84" s="64"/>
      <c r="H84" s="64"/>
      <c r="I84" s="64"/>
      <c r="J84" s="64"/>
      <c r="K84" s="64"/>
      <c r="L84" s="63"/>
    </row>
    <row r="85" spans="1:14" s="21" customFormat="1" ht="36.75" customHeight="1" x14ac:dyDescent="0.2">
      <c r="A85" s="20">
        <v>3</v>
      </c>
      <c r="B85" s="4" t="s">
        <v>52</v>
      </c>
      <c r="C85" s="64"/>
      <c r="D85" s="64"/>
      <c r="E85" s="63"/>
      <c r="F85" s="63"/>
      <c r="G85" s="64"/>
      <c r="H85" s="64"/>
      <c r="I85" s="64"/>
      <c r="J85" s="64"/>
      <c r="K85" s="64"/>
      <c r="L85" s="63"/>
    </row>
    <row r="86" spans="1:14" s="21" customFormat="1" ht="27" customHeight="1" x14ac:dyDescent="0.2">
      <c r="A86" s="20"/>
      <c r="B86" s="1" t="s">
        <v>21</v>
      </c>
      <c r="C86" s="33">
        <f>SUM(C83:C85)</f>
        <v>12722201.209999999</v>
      </c>
      <c r="D86" s="47">
        <f t="shared" ref="D86:G86" si="11">SUM(D83:D85)</f>
        <v>12722167.209999999</v>
      </c>
      <c r="E86" s="47">
        <f t="shared" si="11"/>
        <v>11610551.1</v>
      </c>
      <c r="F86" s="47">
        <f t="shared" si="11"/>
        <v>116.11</v>
      </c>
      <c r="G86" s="47">
        <f t="shared" si="11"/>
        <v>1111500</v>
      </c>
      <c r="H86" s="47">
        <f t="shared" ref="H86" si="12">SUM(H83:H85)</f>
        <v>0</v>
      </c>
      <c r="I86" s="47">
        <f t="shared" ref="I86" si="13">SUM(I83:I85)</f>
        <v>0</v>
      </c>
      <c r="J86" s="47">
        <f t="shared" ref="J86" si="14">SUM(J83:J85)</f>
        <v>0</v>
      </c>
      <c r="K86" s="47">
        <f t="shared" ref="K86" si="15">SUM(K83:K85)</f>
        <v>0</v>
      </c>
      <c r="L86" s="47">
        <f t="shared" ref="L86" si="16">SUM(L83:L85)</f>
        <v>34</v>
      </c>
    </row>
    <row r="87" spans="1:14" s="21" customFormat="1" ht="52.5" customHeight="1" x14ac:dyDescent="0.2">
      <c r="A87" s="33"/>
      <c r="B87" s="1" t="s">
        <v>17</v>
      </c>
      <c r="C87" s="33">
        <f>C86+C81+C71+C51+C37+C27</f>
        <v>188869500</v>
      </c>
      <c r="D87" s="33">
        <f>D86+D81+D71+D51+D37+D27</f>
        <v>185532858.25999999</v>
      </c>
      <c r="E87" s="33">
        <f>E86+E81+E71+E51+E37+E27</f>
        <v>184023517.03</v>
      </c>
      <c r="F87" s="33">
        <f>F86+F81+F71+F51+F37+F27</f>
        <v>1841.23</v>
      </c>
      <c r="G87" s="33">
        <f>G86+G81+G71+G51+G37+G27</f>
        <v>1507500</v>
      </c>
      <c r="H87" s="33">
        <f t="shared" ref="H87:L87" si="17">H86+H81+H71+H51+H37+H27</f>
        <v>2976512.7399999998</v>
      </c>
      <c r="I87" s="33">
        <f t="shared" si="17"/>
        <v>2976482.9699999997</v>
      </c>
      <c r="J87" s="33">
        <f t="shared" si="17"/>
        <v>29.77</v>
      </c>
      <c r="K87" s="33">
        <f t="shared" si="17"/>
        <v>0</v>
      </c>
      <c r="L87" s="33">
        <f t="shared" si="17"/>
        <v>360129</v>
      </c>
      <c r="N87" s="24"/>
    </row>
    <row r="88" spans="1:14" s="21" customFormat="1" ht="44.25" customHeight="1" x14ac:dyDescent="0.2">
      <c r="A88" s="22"/>
      <c r="B88" s="8"/>
      <c r="C88" s="23"/>
      <c r="D88" s="23"/>
      <c r="E88" s="23"/>
      <c r="F88" s="23"/>
      <c r="G88" s="23"/>
      <c r="H88" s="23"/>
      <c r="I88" s="23"/>
      <c r="J88" s="23"/>
      <c r="K88" s="23"/>
    </row>
    <row r="89" spans="1:14" s="21" customFormat="1" ht="48" customHeight="1" x14ac:dyDescent="0.2">
      <c r="A89" s="25" t="s">
        <v>82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</row>
    <row r="90" spans="1:14" x14ac:dyDescent="0.3">
      <c r="C90" s="11"/>
      <c r="D90" s="11"/>
    </row>
    <row r="92" spans="1:14" x14ac:dyDescent="0.3">
      <c r="D92" s="11"/>
    </row>
    <row r="93" spans="1:14" x14ac:dyDescent="0.3">
      <c r="C93" s="11"/>
    </row>
  </sheetData>
  <mergeCells count="83">
    <mergeCell ref="H73:H79"/>
    <mergeCell ref="I73:I79"/>
    <mergeCell ref="J73:J79"/>
    <mergeCell ref="K73:K79"/>
    <mergeCell ref="L73:L79"/>
    <mergeCell ref="C73:C79"/>
    <mergeCell ref="D73:D79"/>
    <mergeCell ref="E73:E79"/>
    <mergeCell ref="F73:F79"/>
    <mergeCell ref="G73:G79"/>
    <mergeCell ref="F21:F25"/>
    <mergeCell ref="G21:G25"/>
    <mergeCell ref="G29:G34"/>
    <mergeCell ref="J39:J48"/>
    <mergeCell ref="K39:K48"/>
    <mergeCell ref="H29:H34"/>
    <mergeCell ref="I29:I34"/>
    <mergeCell ref="J29:J34"/>
    <mergeCell ref="K29:K34"/>
    <mergeCell ref="F39:F48"/>
    <mergeCell ref="G39:G48"/>
    <mergeCell ref="A9:K9"/>
    <mergeCell ref="D16:D17"/>
    <mergeCell ref="G16:G17"/>
    <mergeCell ref="E16:F16"/>
    <mergeCell ref="D15:G15"/>
    <mergeCell ref="A15:A17"/>
    <mergeCell ref="B15:B17"/>
    <mergeCell ref="C15:C17"/>
    <mergeCell ref="A10:K10"/>
    <mergeCell ref="A11:K11"/>
    <mergeCell ref="A12:K12"/>
    <mergeCell ref="L15:L17"/>
    <mergeCell ref="A19:L19"/>
    <mergeCell ref="A20:L20"/>
    <mergeCell ref="A28:L28"/>
    <mergeCell ref="C21:C25"/>
    <mergeCell ref="D21:D25"/>
    <mergeCell ref="H15:K15"/>
    <mergeCell ref="H16:H17"/>
    <mergeCell ref="I16:J16"/>
    <mergeCell ref="K16:K17"/>
    <mergeCell ref="H21:H25"/>
    <mergeCell ref="I21:I25"/>
    <mergeCell ref="J21:J25"/>
    <mergeCell ref="K21:K25"/>
    <mergeCell ref="L21:L25"/>
    <mergeCell ref="E21:E25"/>
    <mergeCell ref="L83:L85"/>
    <mergeCell ref="A38:L38"/>
    <mergeCell ref="C83:C85"/>
    <mergeCell ref="D83:D85"/>
    <mergeCell ref="F83:F85"/>
    <mergeCell ref="G83:G85"/>
    <mergeCell ref="A72:L72"/>
    <mergeCell ref="E83:E85"/>
    <mergeCell ref="A82:L82"/>
    <mergeCell ref="H83:H85"/>
    <mergeCell ref="I83:I85"/>
    <mergeCell ref="J83:J85"/>
    <mergeCell ref="K83:K85"/>
    <mergeCell ref="H39:H48"/>
    <mergeCell ref="I39:I48"/>
    <mergeCell ref="C53:C66"/>
    <mergeCell ref="L29:L34"/>
    <mergeCell ref="C29:C34"/>
    <mergeCell ref="D29:D34"/>
    <mergeCell ref="E29:E34"/>
    <mergeCell ref="F29:F34"/>
    <mergeCell ref="E53:E66"/>
    <mergeCell ref="F53:F66"/>
    <mergeCell ref="A52:L52"/>
    <mergeCell ref="C39:C48"/>
    <mergeCell ref="D39:D48"/>
    <mergeCell ref="G53:G66"/>
    <mergeCell ref="H53:H66"/>
    <mergeCell ref="I53:I66"/>
    <mergeCell ref="J53:J66"/>
    <mergeCell ref="K53:K66"/>
    <mergeCell ref="L39:L48"/>
    <mergeCell ref="E39:E48"/>
    <mergeCell ref="L53:L66"/>
    <mergeCell ref="D53:D66"/>
  </mergeCells>
  <pageMargins left="1.3779527559055118" right="0.39370078740157483" top="1.3779527559055118" bottom="0.39370078740157483" header="0.31496062992125984" footer="0.31496062992125984"/>
  <pageSetup paperSize="9" scale="38" fitToHeight="7" orientation="landscape" r:id="rId1"/>
  <headerFooter differentFirst="1">
    <oddHeader>&amp;C&amp;P</oddHeader>
  </headerFooter>
  <rowBreaks count="1" manualBreakCount="1">
    <brk id="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2024-04-09T09:41:07Z</cp:lastPrinted>
  <dcterms:created xsi:type="dcterms:W3CDTF">2002-03-25T05:35:56Z</dcterms:created>
  <dcterms:modified xsi:type="dcterms:W3CDTF">2024-05-02T15:05:51Z</dcterms:modified>
</cp:coreProperties>
</file>