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28710" windowHeight="14130"/>
  </bookViews>
  <sheets>
    <sheet name="Свод " sheetId="6" r:id="rId1"/>
    <sheet name="Лист1" sheetId="7" r:id="rId2"/>
  </sheets>
  <definedNames>
    <definedName name="_xlnm._FilterDatabase" localSheetId="0" hidden="1">'Свод '!$A$18:$D$18</definedName>
    <definedName name="_xlnm.Print_Titles" localSheetId="0">'Свод '!$18:$18</definedName>
    <definedName name="_xlnm.Print_Area" localSheetId="0">'Свод '!$A$1:$P$59</definedName>
  </definedNames>
  <calcPr calcId="145621"/>
</workbook>
</file>

<file path=xl/calcChain.xml><?xml version="1.0" encoding="utf-8"?>
<calcChain xmlns="http://schemas.openxmlformats.org/spreadsheetml/2006/main">
  <c r="E34" i="6" l="1"/>
  <c r="F34" i="6"/>
  <c r="K34" i="6"/>
  <c r="L34" i="6"/>
  <c r="N34" i="6"/>
  <c r="O34" i="6"/>
  <c r="D33" i="6"/>
  <c r="G33" i="6"/>
  <c r="J33" i="6"/>
  <c r="M33" i="6"/>
  <c r="C33" i="6" l="1"/>
  <c r="E41" i="6"/>
  <c r="F41" i="6"/>
  <c r="H41" i="6"/>
  <c r="I41" i="6"/>
  <c r="K41" i="6"/>
  <c r="L41" i="6"/>
  <c r="N41" i="6"/>
  <c r="O41" i="6"/>
  <c r="P41" i="6"/>
  <c r="M40" i="6"/>
  <c r="M41" i="6" s="1"/>
  <c r="J40" i="6"/>
  <c r="G40" i="6"/>
  <c r="G41" i="6" s="1"/>
  <c r="D40" i="6"/>
  <c r="D41" i="6" s="1"/>
  <c r="C40" i="6" l="1"/>
  <c r="C41" i="6" s="1"/>
  <c r="J41" i="6"/>
  <c r="P45" i="6"/>
  <c r="P32" i="6" l="1"/>
  <c r="P34" i="6" s="1"/>
  <c r="I32" i="6"/>
  <c r="I34" i="6" s="1"/>
  <c r="H32" i="6"/>
  <c r="H34" i="6" s="1"/>
  <c r="C7" i="7" l="1"/>
  <c r="B4" i="7"/>
  <c r="D4" i="7" s="1"/>
  <c r="B6" i="7"/>
  <c r="D6" i="7" s="1"/>
  <c r="B5" i="7"/>
  <c r="D5" i="7" s="1"/>
  <c r="B2" i="7"/>
  <c r="D2" i="7" s="1"/>
  <c r="B1" i="7"/>
  <c r="D1" i="7" s="1"/>
  <c r="I37" i="6" l="1"/>
  <c r="E45" i="6" l="1"/>
  <c r="F45" i="6"/>
  <c r="H45" i="6"/>
  <c r="I45" i="6"/>
  <c r="L45" i="6"/>
  <c r="N45" i="6"/>
  <c r="O45" i="6"/>
  <c r="H54" i="6" l="1"/>
  <c r="I54" i="6"/>
  <c r="G49" i="6"/>
  <c r="G50" i="6"/>
  <c r="G51" i="6"/>
  <c r="G52" i="6"/>
  <c r="G53" i="6"/>
  <c r="G48" i="6"/>
  <c r="G44" i="6"/>
  <c r="G43" i="6"/>
  <c r="H38" i="6"/>
  <c r="I38" i="6"/>
  <c r="G37" i="6"/>
  <c r="G36" i="6"/>
  <c r="G54" i="6" l="1"/>
  <c r="G45" i="6"/>
  <c r="G38" i="6"/>
  <c r="B3" i="7"/>
  <c r="J32" i="6"/>
  <c r="M32" i="6"/>
  <c r="G32" i="6"/>
  <c r="C32" i="6" s="1"/>
  <c r="G31" i="6"/>
  <c r="D32" i="6"/>
  <c r="J25" i="6"/>
  <c r="M25" i="6"/>
  <c r="E26" i="6"/>
  <c r="F26" i="6"/>
  <c r="H26" i="6"/>
  <c r="I26" i="6"/>
  <c r="K26" i="6"/>
  <c r="L26" i="6"/>
  <c r="N26" i="6"/>
  <c r="O26" i="6"/>
  <c r="P26" i="6"/>
  <c r="G25" i="6"/>
  <c r="D25" i="6"/>
  <c r="G34" i="6" l="1"/>
  <c r="D3" i="7"/>
  <c r="D7" i="7" s="1"/>
  <c r="B7" i="7"/>
  <c r="C25" i="6"/>
  <c r="H29" i="6" l="1"/>
  <c r="I29" i="6"/>
  <c r="G28" i="6"/>
  <c r="G29" i="6" s="1"/>
  <c r="G24" i="6" l="1"/>
  <c r="G26" i="6" s="1"/>
  <c r="D24" i="6"/>
  <c r="D26" i="6" s="1"/>
  <c r="M24" i="6"/>
  <c r="M26" i="6" s="1"/>
  <c r="J24" i="6"/>
  <c r="J26" i="6" s="1"/>
  <c r="E22" i="6"/>
  <c r="F22" i="6"/>
  <c r="H22" i="6"/>
  <c r="I22" i="6"/>
  <c r="K22" i="6"/>
  <c r="L22" i="6"/>
  <c r="N22" i="6"/>
  <c r="O22" i="6"/>
  <c r="P22" i="6"/>
  <c r="D21" i="6"/>
  <c r="D22" i="6" s="1"/>
  <c r="G21" i="6"/>
  <c r="D37" i="6"/>
  <c r="J37" i="6"/>
  <c r="M37" i="6"/>
  <c r="E38" i="6"/>
  <c r="F38" i="6"/>
  <c r="K38" i="6"/>
  <c r="L38" i="6"/>
  <c r="N38" i="6"/>
  <c r="O38" i="6"/>
  <c r="P38" i="6"/>
  <c r="H46" i="6" l="1"/>
  <c r="H55" i="6" s="1"/>
  <c r="C37" i="6"/>
  <c r="I46" i="6"/>
  <c r="I55" i="6" s="1"/>
  <c r="G22" i="6"/>
  <c r="C24" i="6"/>
  <c r="J21" i="6"/>
  <c r="J22" i="6" s="1"/>
  <c r="J28" i="6"/>
  <c r="J29" i="6" s="1"/>
  <c r="K29" i="6"/>
  <c r="L29" i="6"/>
  <c r="L46" i="6" s="1"/>
  <c r="J31" i="6"/>
  <c r="J34" i="6" s="1"/>
  <c r="J36" i="6"/>
  <c r="K54" i="6"/>
  <c r="L54" i="6"/>
  <c r="J49" i="6"/>
  <c r="J50" i="6"/>
  <c r="J51" i="6"/>
  <c r="J52" i="6"/>
  <c r="J53" i="6"/>
  <c r="J48" i="6"/>
  <c r="K43" i="6"/>
  <c r="J44" i="6"/>
  <c r="M36" i="6"/>
  <c r="M38" i="6" s="1"/>
  <c r="D36" i="6"/>
  <c r="D38" i="6" s="1"/>
  <c r="L55" i="6" l="1"/>
  <c r="J43" i="6"/>
  <c r="J45" i="6" s="1"/>
  <c r="K45" i="6"/>
  <c r="K46" i="6" s="1"/>
  <c r="K55" i="6" s="1"/>
  <c r="G46" i="6"/>
  <c r="G55" i="6" s="1"/>
  <c r="C26" i="6"/>
  <c r="C36" i="6"/>
  <c r="C38" i="6" s="1"/>
  <c r="J38" i="6"/>
  <c r="J54" i="6"/>
  <c r="E29" i="6"/>
  <c r="E46" i="6" s="1"/>
  <c r="F29" i="6"/>
  <c r="F46" i="6" s="1"/>
  <c r="N29" i="6"/>
  <c r="N46" i="6" s="1"/>
  <c r="O29" i="6"/>
  <c r="O46" i="6" s="1"/>
  <c r="P29" i="6"/>
  <c r="P46" i="6" s="1"/>
  <c r="M28" i="6"/>
  <c r="M29" i="6" s="1"/>
  <c r="D28" i="6"/>
  <c r="C28" i="6" s="1"/>
  <c r="C29" i="6" s="1"/>
  <c r="J46" i="6" l="1"/>
  <c r="J55" i="6" s="1"/>
  <c r="D29" i="6"/>
  <c r="E54" i="6"/>
  <c r="E55" i="6" s="1"/>
  <c r="F54" i="6"/>
  <c r="F55" i="6" s="1"/>
  <c r="N54" i="6"/>
  <c r="N55" i="6" s="1"/>
  <c r="O54" i="6"/>
  <c r="O55" i="6" s="1"/>
  <c r="P54" i="6"/>
  <c r="P55" i="6" s="1"/>
  <c r="M44" i="6"/>
  <c r="M43" i="6"/>
  <c r="M45" i="6" s="1"/>
  <c r="M49" i="6"/>
  <c r="M50" i="6"/>
  <c r="M51" i="6"/>
  <c r="M52" i="6"/>
  <c r="M53" i="6"/>
  <c r="M48" i="6"/>
  <c r="M31" i="6"/>
  <c r="M34" i="6" s="1"/>
  <c r="M21" i="6"/>
  <c r="M22" i="6" l="1"/>
  <c r="M46" i="6" s="1"/>
  <c r="C21" i="6"/>
  <c r="C22" i="6" s="1"/>
  <c r="M54" i="6"/>
  <c r="M55" i="6" l="1"/>
  <c r="D31" i="6"/>
  <c r="D43" i="6"/>
  <c r="D48" i="6"/>
  <c r="D49" i="6"/>
  <c r="C49" i="6" s="1"/>
  <c r="D50" i="6"/>
  <c r="C50" i="6" s="1"/>
  <c r="D51" i="6"/>
  <c r="C51" i="6" s="1"/>
  <c r="D52" i="6"/>
  <c r="C52" i="6" s="1"/>
  <c r="D53" i="6"/>
  <c r="C53" i="6" s="1"/>
  <c r="D34" i="6" l="1"/>
  <c r="C31" i="6"/>
  <c r="C34" i="6" s="1"/>
  <c r="C43" i="6"/>
  <c r="C48" i="6"/>
  <c r="D54" i="6"/>
  <c r="D44" i="6"/>
  <c r="C44" i="6" s="1"/>
  <c r="C45" i="6" s="1"/>
  <c r="C46" i="6" s="1"/>
  <c r="D45" i="6" l="1"/>
  <c r="C54" i="6"/>
  <c r="C55" i="6" s="1"/>
  <c r="D46" i="6" l="1"/>
  <c r="D55" i="6" s="1"/>
  <c r="B18" i="6"/>
  <c r="C18" i="6" s="1"/>
  <c r="D18" i="6" s="1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</calcChain>
</file>

<file path=xl/sharedStrings.xml><?xml version="1.0" encoding="utf-8"?>
<sst xmlns="http://schemas.openxmlformats.org/spreadsheetml/2006/main" count="75" uniqueCount="54">
  <si>
    <t>Благоустройство 0503</t>
  </si>
  <si>
    <t>городского округа город Воронеж</t>
  </si>
  <si>
    <t>УТВЕРЖДЕНО</t>
  </si>
  <si>
    <t>распоряжением администрации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</si>
  <si>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</si>
  <si>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</si>
  <si>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</si>
  <si>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</si>
  <si>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</si>
  <si>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Ленинский район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</si>
  <si>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</si>
  <si>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</si>
  <si>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</si>
  <si>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</si>
  <si>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</si>
  <si>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</si>
  <si>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</si>
  <si>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</si>
  <si>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</si>
  <si>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</si>
  <si>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</si>
  <si>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</si>
  <si>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</si>
  <si>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</si>
  <si>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Дополнительные средства  бюджета городского округа город Воронеж, руб.</t>
  </si>
  <si>
    <t>сквер Машиностроителей, ул. 9 Января, 108</t>
  </si>
  <si>
    <t>«Формирование современной городской среды на территории городского округа город Воронеж»</t>
  </si>
  <si>
    <t>Благоустройство Петровской набережной (I очередь)</t>
  </si>
  <si>
    <t>Благоустройство Петровской набережной (II очередь)</t>
  </si>
  <si>
    <t xml:space="preserve">Сквер Примирения и согласия 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</si>
  <si>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</si>
  <si>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</si>
  <si>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>по соглашению от 25.01.2024                 № 20701000-1-2024-018,  
 руб.</t>
  </si>
  <si>
    <t>по соглашению от 02.02.2024 № 10-И,  
 руб.</t>
  </si>
  <si>
    <t xml:space="preserve">ассигнований бюджета городского округа город Воронеж на 2024 год на проведение основного мероприятия 2 «Благоустройство </t>
  </si>
  <si>
    <t xml:space="preserve">общественных территорий» муниципальной программы городского округа город Воронеж </t>
  </si>
  <si>
    <t>средства областного бюджета</t>
  </si>
  <si>
    <t>Оформление кадастровых справок</t>
  </si>
  <si>
    <t>Итого по Ленинскому району</t>
  </si>
  <si>
    <t>Мемориальный комплекс «Площадь Победы»</t>
  </si>
  <si>
    <t>Итого по Центральному району</t>
  </si>
  <si>
    <t>Бульвар по ул. Карла Маркса, ул. Карла Маркса, 67п, участок № 2</t>
  </si>
  <si>
    <t>Благоустройство части территории набережной Авиастроителей (напротив парка Патриотов)</t>
  </si>
  <si>
    <t>Итого по Левобережному району</t>
  </si>
  <si>
    <t xml:space="preserve">Руководитель  управления жилищно-коммунального хозяйства                                                                                           В.В. Мамаев                                                                                                                                                                                                     </t>
  </si>
  <si>
    <t>остаток средств 2023 года для возврата в 2024 году, для  оплаты кредиторской задолженности,  
 руб.</t>
  </si>
  <si>
    <t>Бульвар по ул. Карла Маркса</t>
  </si>
  <si>
    <t>по соглашению от 27.04.2024            № 24-А,
 руб.</t>
  </si>
  <si>
    <t>Управление культуры</t>
  </si>
  <si>
    <t>Благоустройство Петровской набережной (I очередь) (устройство  информационных конструкций)</t>
  </si>
  <si>
    <t>Итого по управлению культуры</t>
  </si>
  <si>
    <t>Устройство системы информации и навигации</t>
  </si>
  <si>
    <t>Сквер Машиностроителей, ул. 9 Января, 108</t>
  </si>
  <si>
    <t>от 07.06.2024 № 381-р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</si>
</sst>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;[Red]#,##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84">
    <xf numFmtId="0" fontId="0" fillId="0" borderId="0" xfId="0"/>
    <xf numFmtId="4" fontId="6" fillId="2" borderId="1" xfId="0" applyNumberFormat="1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/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165" fontId="6" fillId="2" borderId="1" xfId="1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/>
    <xf numFmtId="166" fontId="6" fillId="2" borderId="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12" fillId="0" borderId="0" xfId="0" applyFont="1"/>
    <xf numFmtId="4" fontId="12" fillId="2" borderId="1" xfId="0" applyNumberFormat="1" applyFont="1" applyFill="1" applyBorder="1" applyAlignment="1">
      <alignment horizontal="left" vertical="center" wrapText="1"/>
    </xf>
    <xf numFmtId="4" fontId="12" fillId="2" borderId="9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view="pageBreakPreview" zoomScale="60" zoomScaleNormal="61" workbookViewId="0">
      <selection activeCell="A9" sqref="A9:P9"/>
    </sheetView>
  </sheetViews>
  <sheetFormatPr defaultRowHeight="20.25" x14ac:dyDescent="0.3"/>
  <cols>
    <col min="1" max="1" width="10.7109375" style="7" customWidth="1"/>
    <col min="2" max="2" width="46.85546875" style="4" customWidth="1"/>
    <col min="3" max="3" width="24.7109375" style="5" customWidth="1"/>
    <col min="4" max="4" width="24.140625" style="5" customWidth="1"/>
    <col min="5" max="5" width="31" style="5" customWidth="1"/>
    <col min="6" max="6" width="19" style="5" customWidth="1"/>
    <col min="7" max="7" width="25.28515625" style="5" customWidth="1"/>
    <col min="8" max="8" width="24.85546875" style="5" customWidth="1"/>
    <col min="9" max="9" width="19" style="5" customWidth="1"/>
    <col min="10" max="11" width="20.85546875" style="5" customWidth="1"/>
    <col min="12" max="13" width="19" style="5" customWidth="1"/>
    <col min="14" max="14" width="21.28515625" style="5" customWidth="1"/>
    <col min="15" max="15" width="19" style="5" customWidth="1"/>
    <col min="16" max="16" width="25.28515625" style="5" customWidth="1"/>
    <col min="17" max="17" width="22" style="5" customWidth="1"/>
    <col min="18" max="18" width="12.7109375" style="5" bestFit="1" customWidth="1"/>
    <col min="19" max="20" width="9.140625" style="5"/>
    <col min="21" max="21" width="25.140625" style="5" bestFit="1" customWidth="1"/>
    <col min="22" max="16384" width="9.140625" style="5"/>
  </cols>
  <sheetData>
    <row r="1" spans="1:16" ht="23.25" customHeight="1" x14ac:dyDescent="0.35">
      <c r="A1" s="27"/>
      <c r="B1" s="28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30.75" customHeight="1" x14ac:dyDescent="0.35">
      <c r="A2" s="27"/>
      <c r="B2" s="28"/>
      <c r="C2" s="29"/>
      <c r="D2" s="30"/>
      <c r="E2" s="29"/>
      <c r="M2" s="31"/>
      <c r="N2" s="31"/>
      <c r="O2" s="31" t="s">
        <v>2</v>
      </c>
      <c r="P2" s="31"/>
    </row>
    <row r="3" spans="1:16" ht="33.75" customHeight="1" x14ac:dyDescent="0.35">
      <c r="A3" s="27"/>
      <c r="B3" s="28"/>
      <c r="C3" s="29"/>
      <c r="D3" s="30"/>
      <c r="E3" s="29"/>
      <c r="M3" s="31"/>
      <c r="N3" s="31"/>
      <c r="O3" s="31" t="s">
        <v>3</v>
      </c>
      <c r="P3" s="31"/>
    </row>
    <row r="4" spans="1:16" ht="32.25" customHeight="1" x14ac:dyDescent="0.35">
      <c r="A4" s="27"/>
      <c r="B4" s="28"/>
      <c r="C4" s="29"/>
      <c r="D4" s="30"/>
      <c r="E4" s="29"/>
      <c r="M4" s="31"/>
      <c r="N4" s="31"/>
      <c r="O4" s="31" t="s">
        <v>1</v>
      </c>
      <c r="P4" s="31"/>
    </row>
    <row r="5" spans="1:16" ht="32.25" customHeight="1" x14ac:dyDescent="0.35">
      <c r="A5" s="27"/>
      <c r="B5" s="28"/>
      <c r="C5" s="29"/>
      <c r="D5" s="30"/>
      <c r="E5" s="29"/>
      <c r="M5" s="31"/>
      <c r="N5" s="31"/>
      <c r="O5" s="31" t="s">
        <v>53</v>
      </c>
      <c r="P5" s="31"/>
    </row>
    <row r="6" spans="1:16" ht="23.25" customHeight="1" x14ac:dyDescent="0.35">
      <c r="A6" s="27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23.25" customHeight="1" x14ac:dyDescent="0.35">
      <c r="A7" s="27"/>
      <c r="B7" s="28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23.25" customHeight="1" x14ac:dyDescent="0.35">
      <c r="A8" s="27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s="11" customFormat="1" ht="23.25" customHeight="1" x14ac:dyDescent="0.3">
      <c r="A9" s="59" t="s">
        <v>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s="11" customFormat="1" ht="23.25" customHeight="1" x14ac:dyDescent="0.3">
      <c r="A10" s="59" t="s">
        <v>34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s="11" customFormat="1" ht="23.25" customHeight="1" x14ac:dyDescent="0.35">
      <c r="A11" s="60" t="s">
        <v>35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6" s="11" customFormat="1" ht="23.25" customHeight="1" x14ac:dyDescent="0.35">
      <c r="A12" s="60" t="s">
        <v>26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6" s="11" customFormat="1" ht="23.25" customHeight="1" x14ac:dyDescent="0.35">
      <c r="A13" s="27"/>
      <c r="B13" s="33"/>
      <c r="C13" s="3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s="11" customFormat="1" ht="23.25" customHeight="1" x14ac:dyDescent="0.3">
      <c r="A14" s="7"/>
      <c r="B14" s="8"/>
      <c r="C14" s="8"/>
    </row>
    <row r="15" spans="1:16" ht="34.5" customHeight="1" x14ac:dyDescent="0.3">
      <c r="A15" s="64" t="s">
        <v>17</v>
      </c>
      <c r="B15" s="64" t="s">
        <v>18</v>
      </c>
      <c r="C15" s="64" t="s">
        <v>16</v>
      </c>
      <c r="D15" s="61" t="s">
        <v>0</v>
      </c>
      <c r="E15" s="62"/>
      <c r="F15" s="63"/>
      <c r="G15" s="61" t="s">
        <v>0</v>
      </c>
      <c r="H15" s="62"/>
      <c r="I15" s="63"/>
      <c r="J15" s="61" t="s">
        <v>0</v>
      </c>
      <c r="K15" s="62"/>
      <c r="L15" s="63"/>
      <c r="M15" s="61" t="s">
        <v>0</v>
      </c>
      <c r="N15" s="62"/>
      <c r="O15" s="63"/>
      <c r="P15" s="64" t="s">
        <v>24</v>
      </c>
    </row>
    <row r="16" spans="1:16" ht="105" customHeight="1" x14ac:dyDescent="0.3">
      <c r="A16" s="64"/>
      <c r="B16" s="64"/>
      <c r="C16" s="64"/>
      <c r="D16" s="65" t="s">
        <v>23</v>
      </c>
      <c r="E16" s="61" t="s">
        <v>32</v>
      </c>
      <c r="F16" s="63"/>
      <c r="G16" s="65" t="s">
        <v>23</v>
      </c>
      <c r="H16" s="61" t="s">
        <v>47</v>
      </c>
      <c r="I16" s="63"/>
      <c r="J16" s="65" t="s">
        <v>23</v>
      </c>
      <c r="K16" s="61" t="s">
        <v>45</v>
      </c>
      <c r="L16" s="63"/>
      <c r="M16" s="65" t="s">
        <v>23</v>
      </c>
      <c r="N16" s="61" t="s">
        <v>33</v>
      </c>
      <c r="O16" s="63"/>
      <c r="P16" s="64"/>
    </row>
    <row r="17" spans="1:16" ht="106.5" customHeight="1" x14ac:dyDescent="0.3">
      <c r="A17" s="64"/>
      <c r="B17" s="64"/>
      <c r="C17" s="64"/>
      <c r="D17" s="66"/>
      <c r="E17" s="41" t="s">
        <v>22</v>
      </c>
      <c r="F17" s="41" t="s">
        <v>21</v>
      </c>
      <c r="G17" s="66"/>
      <c r="H17" s="50" t="s">
        <v>36</v>
      </c>
      <c r="I17" s="50" t="s">
        <v>21</v>
      </c>
      <c r="J17" s="66"/>
      <c r="K17" s="43" t="s">
        <v>22</v>
      </c>
      <c r="L17" s="43" t="s">
        <v>21</v>
      </c>
      <c r="M17" s="66"/>
      <c r="N17" s="43" t="s">
        <v>36</v>
      </c>
      <c r="O17" s="43" t="s">
        <v>21</v>
      </c>
      <c r="P17" s="64"/>
    </row>
    <row r="18" spans="1:16" ht="24.75" customHeight="1" x14ac:dyDescent="0.3">
      <c r="A18" s="40">
        <v>1</v>
      </c>
      <c r="B18" s="41">
        <f>A18+1</f>
        <v>2</v>
      </c>
      <c r="C18" s="50">
        <f t="shared" ref="C18:P18" si="0">B18+1</f>
        <v>3</v>
      </c>
      <c r="D18" s="50">
        <f t="shared" si="0"/>
        <v>4</v>
      </c>
      <c r="E18" s="50">
        <f t="shared" si="0"/>
        <v>5</v>
      </c>
      <c r="F18" s="50">
        <f t="shared" si="0"/>
        <v>6</v>
      </c>
      <c r="G18" s="50">
        <f t="shared" si="0"/>
        <v>7</v>
      </c>
      <c r="H18" s="50">
        <f t="shared" si="0"/>
        <v>8</v>
      </c>
      <c r="I18" s="50">
        <f t="shared" si="0"/>
        <v>9</v>
      </c>
      <c r="J18" s="50">
        <f t="shared" si="0"/>
        <v>10</v>
      </c>
      <c r="K18" s="50">
        <f t="shared" si="0"/>
        <v>11</v>
      </c>
      <c r="L18" s="50">
        <f t="shared" si="0"/>
        <v>12</v>
      </c>
      <c r="M18" s="50">
        <f t="shared" si="0"/>
        <v>13</v>
      </c>
      <c r="N18" s="50">
        <f t="shared" si="0"/>
        <v>14</v>
      </c>
      <c r="O18" s="50">
        <f t="shared" si="0"/>
        <v>15</v>
      </c>
      <c r="P18" s="50">
        <f t="shared" si="0"/>
        <v>16</v>
      </c>
    </row>
    <row r="19" spans="1:16" s="14" customFormat="1" ht="50.25" customHeight="1" x14ac:dyDescent="0.2">
      <c r="A19" s="74" t="s">
        <v>13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s="14" customFormat="1" ht="49.5" customHeight="1" x14ac:dyDescent="0.2">
      <c r="A20" s="76" t="s">
        <v>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16" s="14" customFormat="1" ht="55.5" customHeight="1" x14ac:dyDescent="0.2">
      <c r="A21" s="25">
        <v>1</v>
      </c>
      <c r="B21" s="45" t="s">
        <v>52</v>
      </c>
      <c r="C21" s="15">
        <f>D21+G21+M21+J21+P21</f>
        <v>24841748.420000002</v>
      </c>
      <c r="D21" s="15">
        <f>SUM(E21:F21)</f>
        <v>0</v>
      </c>
      <c r="E21" s="49">
        <v>0</v>
      </c>
      <c r="F21" s="49">
        <v>0</v>
      </c>
      <c r="G21" s="15">
        <f>SUM(H21:I21)</f>
        <v>24841748.420000002</v>
      </c>
      <c r="H21" s="15">
        <v>24841500</v>
      </c>
      <c r="I21" s="15">
        <v>248.42</v>
      </c>
      <c r="J21" s="15">
        <f>SUM(K21:L21)</f>
        <v>0</v>
      </c>
      <c r="K21" s="15">
        <v>0</v>
      </c>
      <c r="L21" s="15">
        <v>0</v>
      </c>
      <c r="M21" s="15">
        <f>SUM(N21:O21)</f>
        <v>0</v>
      </c>
      <c r="N21" s="15">
        <v>0</v>
      </c>
      <c r="O21" s="15">
        <v>0</v>
      </c>
      <c r="P21" s="15">
        <v>0</v>
      </c>
    </row>
    <row r="22" spans="1:16" s="14" customFormat="1" ht="55.5" customHeight="1" x14ac:dyDescent="0.2">
      <c r="A22" s="10"/>
      <c r="B22" s="1" t="s">
        <v>6</v>
      </c>
      <c r="C22" s="10">
        <f>SUM(C21)</f>
        <v>24841748.420000002</v>
      </c>
      <c r="D22" s="35">
        <f t="shared" ref="D22:P22" si="1">SUM(D21)</f>
        <v>0</v>
      </c>
      <c r="E22" s="35">
        <f t="shared" si="1"/>
        <v>0</v>
      </c>
      <c r="F22" s="35">
        <f t="shared" si="1"/>
        <v>0</v>
      </c>
      <c r="G22" s="35">
        <f t="shared" si="1"/>
        <v>24841748.420000002</v>
      </c>
      <c r="H22" s="35">
        <f t="shared" si="1"/>
        <v>24841500</v>
      </c>
      <c r="I22" s="35">
        <f t="shared" si="1"/>
        <v>248.42</v>
      </c>
      <c r="J22" s="35">
        <f t="shared" si="1"/>
        <v>0</v>
      </c>
      <c r="K22" s="35">
        <f t="shared" si="1"/>
        <v>0</v>
      </c>
      <c r="L22" s="35">
        <f t="shared" si="1"/>
        <v>0</v>
      </c>
      <c r="M22" s="35">
        <f t="shared" si="1"/>
        <v>0</v>
      </c>
      <c r="N22" s="35">
        <f t="shared" si="1"/>
        <v>0</v>
      </c>
      <c r="O22" s="35">
        <f t="shared" si="1"/>
        <v>0</v>
      </c>
      <c r="P22" s="35">
        <f t="shared" si="1"/>
        <v>0</v>
      </c>
    </row>
    <row r="23" spans="1:16" s="14" customFormat="1" ht="55.5" customHeight="1" x14ac:dyDescent="0.2">
      <c r="A23" s="67" t="s">
        <v>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9"/>
    </row>
    <row r="24" spans="1:16" s="14" customFormat="1" ht="84" customHeight="1" x14ac:dyDescent="0.2">
      <c r="A24" s="13">
        <v>1</v>
      </c>
      <c r="B24" s="1" t="s">
        <v>42</v>
      </c>
      <c r="C24" s="35">
        <f>D24+G24+M24+J24+P24</f>
        <v>310003100.04000002</v>
      </c>
      <c r="D24" s="35">
        <f>SUM(E24:F24)</f>
        <v>0</v>
      </c>
      <c r="E24" s="35">
        <v>0</v>
      </c>
      <c r="F24" s="35">
        <v>0</v>
      </c>
      <c r="G24" s="35">
        <f>SUM(H24:I24)</f>
        <v>310003100.04000002</v>
      </c>
      <c r="H24" s="35">
        <v>310000000</v>
      </c>
      <c r="I24" s="35">
        <v>3100.04</v>
      </c>
      <c r="J24" s="35">
        <f>SUM(K24:L24)</f>
        <v>0</v>
      </c>
      <c r="K24" s="35">
        <v>0</v>
      </c>
      <c r="L24" s="35">
        <v>0</v>
      </c>
      <c r="M24" s="35">
        <f>SUM(N24:O24)</f>
        <v>0</v>
      </c>
      <c r="N24" s="35">
        <v>0</v>
      </c>
      <c r="O24" s="35">
        <v>0</v>
      </c>
      <c r="P24" s="35">
        <v>0</v>
      </c>
    </row>
    <row r="25" spans="1:16" s="14" customFormat="1" ht="65.25" customHeight="1" x14ac:dyDescent="0.2">
      <c r="A25" s="13"/>
      <c r="B25" s="51" t="s">
        <v>37</v>
      </c>
      <c r="C25" s="35">
        <f>D25+G25+M25+J25+P25</f>
        <v>2000</v>
      </c>
      <c r="D25" s="35">
        <f>SUM(E25:F25)</f>
        <v>0</v>
      </c>
      <c r="E25" s="35">
        <v>0</v>
      </c>
      <c r="F25" s="35">
        <v>0</v>
      </c>
      <c r="G25" s="35">
        <f>SUM(H25:I25)</f>
        <v>0</v>
      </c>
      <c r="H25" s="35">
        <v>0</v>
      </c>
      <c r="I25" s="35">
        <v>0</v>
      </c>
      <c r="J25" s="35">
        <f>SUM(K25:L25)</f>
        <v>0</v>
      </c>
      <c r="K25" s="35">
        <v>0</v>
      </c>
      <c r="L25" s="35">
        <v>0</v>
      </c>
      <c r="M25" s="35">
        <f>SUM(N25:O25)</f>
        <v>0</v>
      </c>
      <c r="N25" s="35">
        <v>0</v>
      </c>
      <c r="O25" s="35">
        <v>0</v>
      </c>
      <c r="P25" s="35">
        <v>2000</v>
      </c>
    </row>
    <row r="26" spans="1:16" s="14" customFormat="1" ht="55.5" customHeight="1" x14ac:dyDescent="0.2">
      <c r="A26" s="35"/>
      <c r="B26" s="1" t="s">
        <v>43</v>
      </c>
      <c r="C26" s="35">
        <f>SUM(C24:C25)</f>
        <v>310005100.04000002</v>
      </c>
      <c r="D26" s="35">
        <f t="shared" ref="D26:P26" si="2">SUM(D24:D25)</f>
        <v>0</v>
      </c>
      <c r="E26" s="35">
        <f t="shared" si="2"/>
        <v>0</v>
      </c>
      <c r="F26" s="35">
        <f t="shared" si="2"/>
        <v>0</v>
      </c>
      <c r="G26" s="35">
        <f t="shared" si="2"/>
        <v>310003100.04000002</v>
      </c>
      <c r="H26" s="35">
        <f t="shared" si="2"/>
        <v>310000000</v>
      </c>
      <c r="I26" s="35">
        <f t="shared" si="2"/>
        <v>3100.04</v>
      </c>
      <c r="J26" s="35">
        <f t="shared" si="2"/>
        <v>0</v>
      </c>
      <c r="K26" s="35">
        <f t="shared" si="2"/>
        <v>0</v>
      </c>
      <c r="L26" s="35">
        <f t="shared" si="2"/>
        <v>0</v>
      </c>
      <c r="M26" s="35">
        <f t="shared" si="2"/>
        <v>0</v>
      </c>
      <c r="N26" s="35">
        <f t="shared" si="2"/>
        <v>0</v>
      </c>
      <c r="O26" s="35">
        <f t="shared" si="2"/>
        <v>0</v>
      </c>
      <c r="P26" s="35">
        <f t="shared" si="2"/>
        <v>2000</v>
      </c>
    </row>
    <row r="27" spans="1:16" s="14" customFormat="1" ht="55.5" customHeight="1" x14ac:dyDescent="0.2">
      <c r="A27" s="67" t="s">
        <v>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9"/>
    </row>
    <row r="28" spans="1:16" s="14" customFormat="1" ht="55.5" customHeight="1" x14ac:dyDescent="0.2">
      <c r="A28" s="13">
        <v>1</v>
      </c>
      <c r="B28" s="1" t="s">
        <v>37</v>
      </c>
      <c r="C28" s="35">
        <f>D28+M28+J28+P28</f>
        <v>2000</v>
      </c>
      <c r="D28" s="35">
        <f>SUM(E28:F28)</f>
        <v>0</v>
      </c>
      <c r="E28" s="35">
        <v>0</v>
      </c>
      <c r="F28" s="35">
        <v>0</v>
      </c>
      <c r="G28" s="35">
        <f>SUM(H28:I28)</f>
        <v>0</v>
      </c>
      <c r="H28" s="35">
        <v>0</v>
      </c>
      <c r="I28" s="35">
        <v>0</v>
      </c>
      <c r="J28" s="35">
        <f>SUM(K28:L28)</f>
        <v>0</v>
      </c>
      <c r="K28" s="35">
        <v>0</v>
      </c>
      <c r="L28" s="35">
        <v>0</v>
      </c>
      <c r="M28" s="35">
        <f>SUM(N28:O28)</f>
        <v>0</v>
      </c>
      <c r="N28" s="35">
        <v>0</v>
      </c>
      <c r="O28" s="35">
        <v>0</v>
      </c>
      <c r="P28" s="35">
        <v>2000</v>
      </c>
    </row>
    <row r="29" spans="1:16" s="14" customFormat="1" ht="55.5" customHeight="1" x14ac:dyDescent="0.2">
      <c r="A29" s="35"/>
      <c r="B29" s="1" t="s">
        <v>38</v>
      </c>
      <c r="C29" s="35">
        <f>SUM(C28)</f>
        <v>2000</v>
      </c>
      <c r="D29" s="35">
        <f t="shared" ref="D29:P29" si="3">SUM(D28)</f>
        <v>0</v>
      </c>
      <c r="E29" s="35">
        <f t="shared" si="3"/>
        <v>0</v>
      </c>
      <c r="F29" s="35">
        <f t="shared" si="3"/>
        <v>0</v>
      </c>
      <c r="G29" s="35">
        <f t="shared" si="3"/>
        <v>0</v>
      </c>
      <c r="H29" s="35">
        <f t="shared" si="3"/>
        <v>0</v>
      </c>
      <c r="I29" s="35">
        <f t="shared" si="3"/>
        <v>0</v>
      </c>
      <c r="J29" s="35">
        <f t="shared" ref="J29" si="4">SUM(J28)</f>
        <v>0</v>
      </c>
      <c r="K29" s="35">
        <f t="shared" ref="K29" si="5">SUM(K28)</f>
        <v>0</v>
      </c>
      <c r="L29" s="35">
        <f t="shared" ref="L29" si="6">SUM(L28)</f>
        <v>0</v>
      </c>
      <c r="M29" s="35">
        <f t="shared" si="3"/>
        <v>0</v>
      </c>
      <c r="N29" s="35">
        <f t="shared" si="3"/>
        <v>0</v>
      </c>
      <c r="O29" s="35">
        <f t="shared" si="3"/>
        <v>0</v>
      </c>
      <c r="P29" s="35">
        <f t="shared" si="3"/>
        <v>2000</v>
      </c>
    </row>
    <row r="30" spans="1:16" s="14" customFormat="1" ht="55.5" customHeight="1" x14ac:dyDescent="0.2">
      <c r="A30" s="77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</row>
    <row r="31" spans="1:16" s="14" customFormat="1" ht="55.5" customHeight="1" x14ac:dyDescent="0.2">
      <c r="A31" s="80">
        <v>1</v>
      </c>
      <c r="B31" s="82" t="s">
        <v>29</v>
      </c>
      <c r="C31" s="15">
        <f>D31+G31+M31+J31+P31</f>
        <v>7000070</v>
      </c>
      <c r="D31" s="10">
        <f>SUM(E31:F31)</f>
        <v>0</v>
      </c>
      <c r="E31" s="36">
        <v>0</v>
      </c>
      <c r="F31" s="10">
        <v>0</v>
      </c>
      <c r="G31" s="35">
        <f>SUM(H31:I31)</f>
        <v>7000070</v>
      </c>
      <c r="H31" s="36">
        <v>7000000</v>
      </c>
      <c r="I31" s="35">
        <v>70</v>
      </c>
      <c r="J31" s="35">
        <f>SUM(K31:L31)</f>
        <v>0</v>
      </c>
      <c r="K31" s="35">
        <v>0</v>
      </c>
      <c r="L31" s="35">
        <v>0</v>
      </c>
      <c r="M31" s="35">
        <f>SUM(N31:O31)</f>
        <v>0</v>
      </c>
      <c r="N31" s="35">
        <v>0</v>
      </c>
      <c r="O31" s="35">
        <v>0</v>
      </c>
      <c r="P31" s="10">
        <v>0</v>
      </c>
    </row>
    <row r="32" spans="1:16" s="14" customFormat="1" ht="55.5" customHeight="1" x14ac:dyDescent="0.2">
      <c r="A32" s="81"/>
      <c r="B32" s="83"/>
      <c r="C32" s="15">
        <f>D32+G32+M32+J32+P32</f>
        <v>64016077</v>
      </c>
      <c r="D32" s="35">
        <f>SUM(E32:F32)</f>
        <v>0</v>
      </c>
      <c r="E32" s="36">
        <v>0</v>
      </c>
      <c r="F32" s="35">
        <v>0</v>
      </c>
      <c r="G32" s="35">
        <f>SUM(H32:I32)</f>
        <v>57700577</v>
      </c>
      <c r="H32" s="36">
        <f>57740000-40000</f>
        <v>57700000</v>
      </c>
      <c r="I32" s="35">
        <f>577.41-0.41</f>
        <v>577</v>
      </c>
      <c r="J32" s="35">
        <f>SUM(K32:L32)</f>
        <v>0</v>
      </c>
      <c r="K32" s="35">
        <v>0</v>
      </c>
      <c r="L32" s="35">
        <v>0</v>
      </c>
      <c r="M32" s="35">
        <f>SUM(N32:O32)</f>
        <v>0</v>
      </c>
      <c r="N32" s="35">
        <v>0</v>
      </c>
      <c r="O32" s="35">
        <v>0</v>
      </c>
      <c r="P32" s="35">
        <f>6275500+40000</f>
        <v>6315500</v>
      </c>
    </row>
    <row r="33" spans="1:21" s="14" customFormat="1" ht="55.5" customHeight="1" x14ac:dyDescent="0.2">
      <c r="A33" s="57"/>
      <c r="B33" s="58" t="s">
        <v>51</v>
      </c>
      <c r="C33" s="15">
        <f>D33+G33+M33+J33+P33</f>
        <v>500000</v>
      </c>
      <c r="D33" s="35">
        <f>SUM(E33:F33)</f>
        <v>0</v>
      </c>
      <c r="E33" s="36">
        <v>0</v>
      </c>
      <c r="F33" s="35">
        <v>0</v>
      </c>
      <c r="G33" s="35">
        <f>SUM(H33:I33)</f>
        <v>0</v>
      </c>
      <c r="H33" s="36">
        <v>0</v>
      </c>
      <c r="I33" s="35">
        <v>0</v>
      </c>
      <c r="J33" s="35">
        <f>SUM(K33:L33)</f>
        <v>0</v>
      </c>
      <c r="K33" s="35">
        <v>0</v>
      </c>
      <c r="L33" s="35">
        <v>0</v>
      </c>
      <c r="M33" s="35">
        <f>SUM(N33:O33)</f>
        <v>0</v>
      </c>
      <c r="N33" s="35">
        <v>0</v>
      </c>
      <c r="O33" s="35">
        <v>0</v>
      </c>
      <c r="P33" s="35">
        <v>500000</v>
      </c>
    </row>
    <row r="34" spans="1:21" s="14" customFormat="1" ht="55.5" customHeight="1" x14ac:dyDescent="0.2">
      <c r="A34" s="10"/>
      <c r="B34" s="1" t="s">
        <v>11</v>
      </c>
      <c r="C34" s="10">
        <f>SUM(C31:C33)</f>
        <v>71516147</v>
      </c>
      <c r="D34" s="35">
        <f t="shared" ref="D34:P34" si="7">SUM(D31:D33)</f>
        <v>0</v>
      </c>
      <c r="E34" s="35">
        <f t="shared" si="7"/>
        <v>0</v>
      </c>
      <c r="F34" s="35">
        <f t="shared" si="7"/>
        <v>0</v>
      </c>
      <c r="G34" s="35">
        <f t="shared" si="7"/>
        <v>64700647</v>
      </c>
      <c r="H34" s="35">
        <f t="shared" si="7"/>
        <v>64700000</v>
      </c>
      <c r="I34" s="35">
        <f t="shared" si="7"/>
        <v>647</v>
      </c>
      <c r="J34" s="35">
        <f t="shared" si="7"/>
        <v>0</v>
      </c>
      <c r="K34" s="35">
        <f t="shared" si="7"/>
        <v>0</v>
      </c>
      <c r="L34" s="35">
        <f t="shared" si="7"/>
        <v>0</v>
      </c>
      <c r="M34" s="35">
        <f t="shared" si="7"/>
        <v>0</v>
      </c>
      <c r="N34" s="35">
        <f t="shared" si="7"/>
        <v>0</v>
      </c>
      <c r="O34" s="35">
        <f t="shared" si="7"/>
        <v>0</v>
      </c>
      <c r="P34" s="35">
        <f t="shared" si="7"/>
        <v>6815500</v>
      </c>
    </row>
    <row r="35" spans="1:21" s="14" customFormat="1" ht="55.5" customHeight="1" x14ac:dyDescent="0.2">
      <c r="A35" s="67" t="s">
        <v>12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</row>
    <row r="36" spans="1:21" s="14" customFormat="1" ht="55.5" customHeight="1" x14ac:dyDescent="0.2">
      <c r="A36" s="13">
        <v>1</v>
      </c>
      <c r="B36" s="1" t="s">
        <v>39</v>
      </c>
      <c r="C36" s="35">
        <f>D36+M36+J36+P36</f>
        <v>1200000</v>
      </c>
      <c r="D36" s="35">
        <f>SUM(E36:F36)</f>
        <v>0</v>
      </c>
      <c r="E36" s="35">
        <v>0</v>
      </c>
      <c r="F36" s="35">
        <v>0</v>
      </c>
      <c r="G36" s="35">
        <f>SUM(H36:I36)</f>
        <v>0</v>
      </c>
      <c r="H36" s="35">
        <v>0</v>
      </c>
      <c r="I36" s="35">
        <v>0</v>
      </c>
      <c r="J36" s="35">
        <f>SUM(K36:L36)</f>
        <v>0</v>
      </c>
      <c r="K36" s="35">
        <v>0</v>
      </c>
      <c r="L36" s="35">
        <v>0</v>
      </c>
      <c r="M36" s="35">
        <f>SUM(N36:O36)</f>
        <v>0</v>
      </c>
      <c r="N36" s="35">
        <v>0</v>
      </c>
      <c r="O36" s="35">
        <v>0</v>
      </c>
      <c r="P36" s="35">
        <v>1200000</v>
      </c>
    </row>
    <row r="37" spans="1:21" s="14" customFormat="1" ht="55.5" customHeight="1" x14ac:dyDescent="0.2">
      <c r="A37" s="13">
        <v>2</v>
      </c>
      <c r="B37" s="1" t="s">
        <v>46</v>
      </c>
      <c r="C37" s="35">
        <f>D37+G37+M37+J37+P37</f>
        <v>12000120</v>
      </c>
      <c r="D37" s="35">
        <f>SUM(E37:F37)</f>
        <v>0</v>
      </c>
      <c r="E37" s="35">
        <v>0</v>
      </c>
      <c r="F37" s="35">
        <v>0</v>
      </c>
      <c r="G37" s="35">
        <f>SUM(H37:I37)</f>
        <v>12000120</v>
      </c>
      <c r="H37" s="35">
        <v>12000000</v>
      </c>
      <c r="I37" s="35">
        <f>120.13-0.13</f>
        <v>120</v>
      </c>
      <c r="J37" s="35">
        <f>SUM(K37:L37)</f>
        <v>0</v>
      </c>
      <c r="K37" s="35">
        <v>0</v>
      </c>
      <c r="L37" s="35">
        <v>0</v>
      </c>
      <c r="M37" s="35">
        <f>SUM(N37:O37)</f>
        <v>0</v>
      </c>
      <c r="N37" s="35">
        <v>0</v>
      </c>
      <c r="O37" s="35">
        <v>0</v>
      </c>
      <c r="P37" s="35">
        <v>0</v>
      </c>
    </row>
    <row r="38" spans="1:21" s="14" customFormat="1" ht="55.5" customHeight="1" x14ac:dyDescent="0.2">
      <c r="A38" s="35"/>
      <c r="B38" s="1" t="s">
        <v>40</v>
      </c>
      <c r="C38" s="35">
        <f>SUM(C36:C37)</f>
        <v>13200120</v>
      </c>
      <c r="D38" s="35">
        <f t="shared" ref="D38:P38" si="8">SUM(D36:D37)</f>
        <v>0</v>
      </c>
      <c r="E38" s="35">
        <f t="shared" si="8"/>
        <v>0</v>
      </c>
      <c r="F38" s="35">
        <f t="shared" si="8"/>
        <v>0</v>
      </c>
      <c r="G38" s="35">
        <f t="shared" ref="G38" si="9">SUM(G36:G37)</f>
        <v>12000120</v>
      </c>
      <c r="H38" s="35">
        <f t="shared" ref="H38" si="10">SUM(H36:H37)</f>
        <v>12000000</v>
      </c>
      <c r="I38" s="35">
        <f t="shared" ref="I38" si="11">SUM(I36:I37)</f>
        <v>120</v>
      </c>
      <c r="J38" s="35">
        <f t="shared" si="8"/>
        <v>0</v>
      </c>
      <c r="K38" s="35">
        <f t="shared" si="8"/>
        <v>0</v>
      </c>
      <c r="L38" s="35">
        <f t="shared" si="8"/>
        <v>0</v>
      </c>
      <c r="M38" s="35">
        <f t="shared" si="8"/>
        <v>0</v>
      </c>
      <c r="N38" s="35">
        <f t="shared" si="8"/>
        <v>0</v>
      </c>
      <c r="O38" s="35">
        <f t="shared" si="8"/>
        <v>0</v>
      </c>
      <c r="P38" s="35">
        <f t="shared" si="8"/>
        <v>1200000</v>
      </c>
    </row>
    <row r="39" spans="1:21" s="14" customFormat="1" ht="55.5" customHeight="1" x14ac:dyDescent="0.2">
      <c r="A39" s="67" t="s">
        <v>48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9"/>
    </row>
    <row r="40" spans="1:21" s="14" customFormat="1" ht="99" customHeight="1" x14ac:dyDescent="0.2">
      <c r="A40" s="13">
        <v>1</v>
      </c>
      <c r="B40" s="1" t="s">
        <v>49</v>
      </c>
      <c r="C40" s="35">
        <f>D40+M40+J40+P40</f>
        <v>12995000</v>
      </c>
      <c r="D40" s="35">
        <f>SUM(E40:F40)</f>
        <v>0</v>
      </c>
      <c r="E40" s="35">
        <v>0</v>
      </c>
      <c r="F40" s="35">
        <v>0</v>
      </c>
      <c r="G40" s="35">
        <f>SUM(H40:I40)</f>
        <v>0</v>
      </c>
      <c r="H40" s="35">
        <v>0</v>
      </c>
      <c r="I40" s="35">
        <v>0</v>
      </c>
      <c r="J40" s="35">
        <f>SUM(K40:L40)</f>
        <v>0</v>
      </c>
      <c r="K40" s="35">
        <v>0</v>
      </c>
      <c r="L40" s="35">
        <v>0</v>
      </c>
      <c r="M40" s="35">
        <f>SUM(N40:O40)</f>
        <v>0</v>
      </c>
      <c r="N40" s="35">
        <v>0</v>
      </c>
      <c r="O40" s="35">
        <v>0</v>
      </c>
      <c r="P40" s="35">
        <v>12995000</v>
      </c>
    </row>
    <row r="41" spans="1:21" s="14" customFormat="1" ht="55.5" customHeight="1" x14ac:dyDescent="0.2">
      <c r="A41" s="35"/>
      <c r="B41" s="1" t="s">
        <v>50</v>
      </c>
      <c r="C41" s="35">
        <f>SUM(C40)</f>
        <v>12995000</v>
      </c>
      <c r="D41" s="35">
        <f t="shared" ref="D41:P41" si="12">SUM(D40)</f>
        <v>0</v>
      </c>
      <c r="E41" s="35">
        <f t="shared" si="12"/>
        <v>0</v>
      </c>
      <c r="F41" s="35">
        <f t="shared" si="12"/>
        <v>0</v>
      </c>
      <c r="G41" s="35">
        <f t="shared" si="12"/>
        <v>0</v>
      </c>
      <c r="H41" s="35">
        <f t="shared" si="12"/>
        <v>0</v>
      </c>
      <c r="I41" s="35">
        <f t="shared" si="12"/>
        <v>0</v>
      </c>
      <c r="J41" s="35">
        <f t="shared" si="12"/>
        <v>0</v>
      </c>
      <c r="K41" s="35">
        <f t="shared" si="12"/>
        <v>0</v>
      </c>
      <c r="L41" s="35">
        <f t="shared" si="12"/>
        <v>0</v>
      </c>
      <c r="M41" s="35">
        <f t="shared" si="12"/>
        <v>0</v>
      </c>
      <c r="N41" s="35">
        <f t="shared" si="12"/>
        <v>0</v>
      </c>
      <c r="O41" s="35">
        <f t="shared" si="12"/>
        <v>0</v>
      </c>
      <c r="P41" s="35">
        <f t="shared" si="12"/>
        <v>12995000</v>
      </c>
    </row>
    <row r="42" spans="1:21" s="14" customFormat="1" ht="27" customHeight="1" x14ac:dyDescent="0.2">
      <c r="A42" s="73" t="s">
        <v>14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21" s="14" customFormat="1" ht="52.5" customHeight="1" x14ac:dyDescent="0.3">
      <c r="A43" s="46">
        <v>1</v>
      </c>
      <c r="B43" s="47" t="s">
        <v>27</v>
      </c>
      <c r="C43" s="3">
        <f>D43+G43+M43+J43+P43</f>
        <v>242026053.75</v>
      </c>
      <c r="D43" s="16">
        <f>SUM(E43:F43)</f>
        <v>201279112.87</v>
      </c>
      <c r="E43" s="37">
        <v>201277100</v>
      </c>
      <c r="F43" s="16">
        <v>2012.87</v>
      </c>
      <c r="G43" s="16">
        <f>SUM(H43:I43)</f>
        <v>12639426.390000001</v>
      </c>
      <c r="H43" s="16">
        <v>12639300</v>
      </c>
      <c r="I43" s="16">
        <v>126.39</v>
      </c>
      <c r="J43" s="16">
        <f>SUM(K43:L43)</f>
        <v>28107514.489999998</v>
      </c>
      <c r="K43" s="16">
        <f>28107514.45+0.04</f>
        <v>28107514.489999998</v>
      </c>
      <c r="L43" s="16">
        <v>0</v>
      </c>
      <c r="M43" s="16">
        <f>SUM(N43:O43)</f>
        <v>0</v>
      </c>
      <c r="N43" s="16">
        <v>0</v>
      </c>
      <c r="O43" s="16">
        <v>0</v>
      </c>
      <c r="P43" s="16">
        <v>0</v>
      </c>
      <c r="U43" s="24"/>
    </row>
    <row r="44" spans="1:21" s="14" customFormat="1" ht="64.5" customHeight="1" x14ac:dyDescent="0.2">
      <c r="A44" s="12">
        <v>2</v>
      </c>
      <c r="B44" s="1" t="s">
        <v>28</v>
      </c>
      <c r="C44" s="42">
        <f>D44+G44+M44+J44+P44</f>
        <v>742171621.77999997</v>
      </c>
      <c r="D44" s="17">
        <f>SUM(E44:F44)</f>
        <v>121407914.13</v>
      </c>
      <c r="E44" s="38">
        <v>121406700</v>
      </c>
      <c r="F44" s="17">
        <v>1214.1300000000001</v>
      </c>
      <c r="G44" s="16">
        <f>SUM(H44:I44)</f>
        <v>620763607.64999998</v>
      </c>
      <c r="H44" s="16">
        <v>620757400</v>
      </c>
      <c r="I44" s="16">
        <v>6207.65</v>
      </c>
      <c r="J44" s="16">
        <f>SUM(K44:L44)</f>
        <v>0</v>
      </c>
      <c r="K44" s="16">
        <v>0</v>
      </c>
      <c r="L44" s="16">
        <v>0</v>
      </c>
      <c r="M44" s="16">
        <f>SUM(N44:O44)</f>
        <v>0</v>
      </c>
      <c r="N44" s="16">
        <v>0</v>
      </c>
      <c r="O44" s="16">
        <v>0</v>
      </c>
      <c r="P44" s="17">
        <v>100</v>
      </c>
    </row>
    <row r="45" spans="1:21" s="14" customFormat="1" ht="54" customHeight="1" x14ac:dyDescent="0.2">
      <c r="A45" s="12"/>
      <c r="B45" s="1" t="s">
        <v>19</v>
      </c>
      <c r="C45" s="42">
        <f>SUM(C43:C44)</f>
        <v>984197675.52999997</v>
      </c>
      <c r="D45" s="42">
        <f t="shared" ref="D45:P45" si="13">SUM(D43:D44)</f>
        <v>322687027</v>
      </c>
      <c r="E45" s="42">
        <f t="shared" si="13"/>
        <v>322683800</v>
      </c>
      <c r="F45" s="42">
        <f t="shared" si="13"/>
        <v>3227</v>
      </c>
      <c r="G45" s="42">
        <f t="shared" si="13"/>
        <v>633403034.03999996</v>
      </c>
      <c r="H45" s="42">
        <f t="shared" si="13"/>
        <v>633396700</v>
      </c>
      <c r="I45" s="42">
        <f t="shared" si="13"/>
        <v>6334.04</v>
      </c>
      <c r="J45" s="42">
        <f t="shared" si="13"/>
        <v>28107514.489999998</v>
      </c>
      <c r="K45" s="42">
        <f t="shared" si="13"/>
        <v>28107514.489999998</v>
      </c>
      <c r="L45" s="42">
        <f t="shared" si="13"/>
        <v>0</v>
      </c>
      <c r="M45" s="42">
        <f t="shared" si="13"/>
        <v>0</v>
      </c>
      <c r="N45" s="42">
        <f t="shared" si="13"/>
        <v>0</v>
      </c>
      <c r="O45" s="42">
        <f t="shared" si="13"/>
        <v>0</v>
      </c>
      <c r="P45" s="42">
        <f t="shared" si="13"/>
        <v>100</v>
      </c>
    </row>
    <row r="46" spans="1:21" s="14" customFormat="1" ht="51" customHeight="1" x14ac:dyDescent="0.2">
      <c r="A46" s="12"/>
      <c r="B46" s="1" t="s">
        <v>20</v>
      </c>
      <c r="C46" s="9">
        <f>C45+C41+C38+C34+C29+C26+C22</f>
        <v>1416757790.99</v>
      </c>
      <c r="D46" s="56">
        <f t="shared" ref="D46:P46" si="14">D45+D41+D38+D34+D29+D26+D22</f>
        <v>322687027</v>
      </c>
      <c r="E46" s="56">
        <f t="shared" si="14"/>
        <v>322683800</v>
      </c>
      <c r="F46" s="56">
        <f t="shared" si="14"/>
        <v>3227</v>
      </c>
      <c r="G46" s="56">
        <f t="shared" si="14"/>
        <v>1044948649.4999999</v>
      </c>
      <c r="H46" s="56">
        <f t="shared" si="14"/>
        <v>1044938200</v>
      </c>
      <c r="I46" s="56">
        <f t="shared" si="14"/>
        <v>10449.5</v>
      </c>
      <c r="J46" s="56">
        <f t="shared" si="14"/>
        <v>28107514.489999998</v>
      </c>
      <c r="K46" s="56">
        <f t="shared" si="14"/>
        <v>28107514.489999998</v>
      </c>
      <c r="L46" s="56">
        <f t="shared" si="14"/>
        <v>0</v>
      </c>
      <c r="M46" s="56">
        <f t="shared" si="14"/>
        <v>0</v>
      </c>
      <c r="N46" s="56">
        <f t="shared" si="14"/>
        <v>0</v>
      </c>
      <c r="O46" s="56">
        <f t="shared" si="14"/>
        <v>0</v>
      </c>
      <c r="P46" s="56">
        <f t="shared" si="14"/>
        <v>21014600</v>
      </c>
    </row>
    <row r="47" spans="1:21" s="14" customFormat="1" ht="51" customHeight="1" x14ac:dyDescent="0.2">
      <c r="A47" s="70" t="s">
        <v>30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2"/>
      <c r="U47" s="20"/>
    </row>
    <row r="48" spans="1:21" s="14" customFormat="1" ht="51" customHeight="1" x14ac:dyDescent="0.2">
      <c r="A48" s="12">
        <v>1</v>
      </c>
      <c r="B48" s="1" t="s">
        <v>4</v>
      </c>
      <c r="C48" s="34">
        <f>D48+M48+P48</f>
        <v>182550</v>
      </c>
      <c r="D48" s="34">
        <f>SUM(E48:F48)</f>
        <v>0</v>
      </c>
      <c r="E48" s="34">
        <v>0</v>
      </c>
      <c r="F48" s="34">
        <v>0</v>
      </c>
      <c r="G48" s="48">
        <f>SUM(H48:I48)</f>
        <v>0</v>
      </c>
      <c r="H48" s="48">
        <v>0</v>
      </c>
      <c r="I48" s="48">
        <v>0</v>
      </c>
      <c r="J48" s="44">
        <f>SUM(K48:L48)</f>
        <v>0</v>
      </c>
      <c r="K48" s="44">
        <v>0</v>
      </c>
      <c r="L48" s="44">
        <v>0</v>
      </c>
      <c r="M48" s="44">
        <f>SUM(N48:O48)</f>
        <v>182550</v>
      </c>
      <c r="N48" s="44">
        <v>182550</v>
      </c>
      <c r="O48" s="44">
        <v>0</v>
      </c>
      <c r="P48" s="34">
        <v>0</v>
      </c>
    </row>
    <row r="49" spans="1:16" s="14" customFormat="1" ht="51" customHeight="1" x14ac:dyDescent="0.2">
      <c r="A49" s="12">
        <v>2</v>
      </c>
      <c r="B49" s="1" t="s">
        <v>5</v>
      </c>
      <c r="C49" s="44">
        <f t="shared" ref="C49:C53" si="15">D49+M49+P49</f>
        <v>213800</v>
      </c>
      <c r="D49" s="34">
        <f t="shared" ref="D49:D53" si="16">SUM(E49:F49)</f>
        <v>0</v>
      </c>
      <c r="E49" s="34">
        <v>0</v>
      </c>
      <c r="F49" s="34">
        <v>0</v>
      </c>
      <c r="G49" s="48">
        <f t="shared" ref="G49:G53" si="17">SUM(H49:I49)</f>
        <v>0</v>
      </c>
      <c r="H49" s="48">
        <v>0</v>
      </c>
      <c r="I49" s="48">
        <v>0</v>
      </c>
      <c r="J49" s="44">
        <f t="shared" ref="J49:J53" si="18">SUM(K49:L49)</f>
        <v>0</v>
      </c>
      <c r="K49" s="44">
        <v>0</v>
      </c>
      <c r="L49" s="44">
        <v>0</v>
      </c>
      <c r="M49" s="44">
        <f t="shared" ref="M49:M53" si="19">SUM(N49:O49)</f>
        <v>213800</v>
      </c>
      <c r="N49" s="44">
        <v>213800</v>
      </c>
      <c r="O49" s="44">
        <v>0</v>
      </c>
      <c r="P49" s="34">
        <v>0</v>
      </c>
    </row>
    <row r="50" spans="1:16" s="14" customFormat="1" ht="51" customHeight="1" x14ac:dyDescent="0.2">
      <c r="A50" s="12">
        <v>3</v>
      </c>
      <c r="B50" s="1" t="s">
        <v>8</v>
      </c>
      <c r="C50" s="44">
        <f t="shared" si="15"/>
        <v>183200</v>
      </c>
      <c r="D50" s="34">
        <f t="shared" si="16"/>
        <v>0</v>
      </c>
      <c r="E50" s="34">
        <v>0</v>
      </c>
      <c r="F50" s="34">
        <v>0</v>
      </c>
      <c r="G50" s="48">
        <f t="shared" si="17"/>
        <v>0</v>
      </c>
      <c r="H50" s="48">
        <v>0</v>
      </c>
      <c r="I50" s="48">
        <v>0</v>
      </c>
      <c r="J50" s="44">
        <f t="shared" si="18"/>
        <v>0</v>
      </c>
      <c r="K50" s="44">
        <v>0</v>
      </c>
      <c r="L50" s="44">
        <v>0</v>
      </c>
      <c r="M50" s="44">
        <f t="shared" si="19"/>
        <v>183200</v>
      </c>
      <c r="N50" s="44">
        <v>183200</v>
      </c>
      <c r="O50" s="44">
        <v>0</v>
      </c>
      <c r="P50" s="34">
        <v>0</v>
      </c>
    </row>
    <row r="51" spans="1:16" s="14" customFormat="1" ht="51" customHeight="1" x14ac:dyDescent="0.2">
      <c r="A51" s="12">
        <v>4</v>
      </c>
      <c r="B51" s="1" t="s">
        <v>9</v>
      </c>
      <c r="C51" s="44">
        <f t="shared" si="15"/>
        <v>197400</v>
      </c>
      <c r="D51" s="34">
        <f t="shared" si="16"/>
        <v>0</v>
      </c>
      <c r="E51" s="34">
        <v>0</v>
      </c>
      <c r="F51" s="34">
        <v>0</v>
      </c>
      <c r="G51" s="48">
        <f t="shared" si="17"/>
        <v>0</v>
      </c>
      <c r="H51" s="48">
        <v>0</v>
      </c>
      <c r="I51" s="48">
        <v>0</v>
      </c>
      <c r="J51" s="44">
        <f t="shared" si="18"/>
        <v>0</v>
      </c>
      <c r="K51" s="44">
        <v>0</v>
      </c>
      <c r="L51" s="44">
        <v>0</v>
      </c>
      <c r="M51" s="44">
        <f t="shared" si="19"/>
        <v>197400</v>
      </c>
      <c r="N51" s="44">
        <v>197400</v>
      </c>
      <c r="O51" s="44">
        <v>0</v>
      </c>
      <c r="P51" s="34">
        <v>0</v>
      </c>
    </row>
    <row r="52" spans="1:16" s="14" customFormat="1" ht="51" customHeight="1" x14ac:dyDescent="0.2">
      <c r="A52" s="12">
        <v>5</v>
      </c>
      <c r="B52" s="1" t="s">
        <v>10</v>
      </c>
      <c r="C52" s="44">
        <f t="shared" si="15"/>
        <v>181500</v>
      </c>
      <c r="D52" s="34">
        <f t="shared" si="16"/>
        <v>0</v>
      </c>
      <c r="E52" s="34">
        <v>0</v>
      </c>
      <c r="F52" s="34">
        <v>0</v>
      </c>
      <c r="G52" s="48">
        <f t="shared" si="17"/>
        <v>0</v>
      </c>
      <c r="H52" s="48">
        <v>0</v>
      </c>
      <c r="I52" s="48">
        <v>0</v>
      </c>
      <c r="J52" s="44">
        <f t="shared" si="18"/>
        <v>0</v>
      </c>
      <c r="K52" s="44">
        <v>0</v>
      </c>
      <c r="L52" s="44">
        <v>0</v>
      </c>
      <c r="M52" s="44">
        <f t="shared" si="19"/>
        <v>181500</v>
      </c>
      <c r="N52" s="44">
        <v>181500</v>
      </c>
      <c r="O52" s="44">
        <v>0</v>
      </c>
      <c r="P52" s="34">
        <v>0</v>
      </c>
    </row>
    <row r="53" spans="1:16" s="14" customFormat="1" ht="51" customHeight="1" x14ac:dyDescent="0.2">
      <c r="A53" s="12">
        <v>6</v>
      </c>
      <c r="B53" s="1" t="s">
        <v>12</v>
      </c>
      <c r="C53" s="44">
        <f t="shared" si="15"/>
        <v>171800</v>
      </c>
      <c r="D53" s="34">
        <f t="shared" si="16"/>
        <v>0</v>
      </c>
      <c r="E53" s="34">
        <v>0</v>
      </c>
      <c r="F53" s="34">
        <v>0</v>
      </c>
      <c r="G53" s="48">
        <f t="shared" si="17"/>
        <v>0</v>
      </c>
      <c r="H53" s="48">
        <v>0</v>
      </c>
      <c r="I53" s="48">
        <v>0</v>
      </c>
      <c r="J53" s="44">
        <f t="shared" si="18"/>
        <v>0</v>
      </c>
      <c r="K53" s="44">
        <v>0</v>
      </c>
      <c r="L53" s="44">
        <v>0</v>
      </c>
      <c r="M53" s="44">
        <f t="shared" si="19"/>
        <v>171800</v>
      </c>
      <c r="N53" s="44">
        <v>171800</v>
      </c>
      <c r="O53" s="44">
        <v>0</v>
      </c>
      <c r="P53" s="34">
        <v>0</v>
      </c>
    </row>
    <row r="54" spans="1:16" s="14" customFormat="1" ht="51" customHeight="1" x14ac:dyDescent="0.2">
      <c r="A54" s="12"/>
      <c r="B54" s="1" t="s">
        <v>31</v>
      </c>
      <c r="C54" s="39">
        <f>SUM(C48:C53)</f>
        <v>1130250</v>
      </c>
      <c r="D54" s="44">
        <f t="shared" ref="D54:P54" si="20">SUM(D48:D53)</f>
        <v>0</v>
      </c>
      <c r="E54" s="44">
        <f t="shared" si="20"/>
        <v>0</v>
      </c>
      <c r="F54" s="44">
        <f t="shared" si="20"/>
        <v>0</v>
      </c>
      <c r="G54" s="48">
        <f t="shared" si="20"/>
        <v>0</v>
      </c>
      <c r="H54" s="48">
        <f t="shared" si="20"/>
        <v>0</v>
      </c>
      <c r="I54" s="48">
        <f t="shared" si="20"/>
        <v>0</v>
      </c>
      <c r="J54" s="44">
        <f t="shared" ref="J54" si="21">SUM(J48:J53)</f>
        <v>0</v>
      </c>
      <c r="K54" s="44">
        <f t="shared" ref="K54" si="22">SUM(K48:K53)</f>
        <v>0</v>
      </c>
      <c r="L54" s="44">
        <f t="shared" ref="L54" si="23">SUM(L48:L53)</f>
        <v>0</v>
      </c>
      <c r="M54" s="44">
        <f t="shared" si="20"/>
        <v>1130250</v>
      </c>
      <c r="N54" s="44">
        <f t="shared" si="20"/>
        <v>1130250</v>
      </c>
      <c r="O54" s="44">
        <f t="shared" si="20"/>
        <v>0</v>
      </c>
      <c r="P54" s="44">
        <f t="shared" si="20"/>
        <v>0</v>
      </c>
    </row>
    <row r="55" spans="1:16" s="14" customFormat="1" ht="44.25" customHeight="1" x14ac:dyDescent="0.2">
      <c r="A55" s="12"/>
      <c r="B55" s="1" t="s">
        <v>15</v>
      </c>
      <c r="C55" s="9">
        <f>C54+C46</f>
        <v>1417888040.99</v>
      </c>
      <c r="D55" s="48">
        <f t="shared" ref="D55:P55" si="24">D54+D46</f>
        <v>322687027</v>
      </c>
      <c r="E55" s="48">
        <f t="shared" si="24"/>
        <v>322683800</v>
      </c>
      <c r="F55" s="48">
        <f t="shared" si="24"/>
        <v>3227</v>
      </c>
      <c r="G55" s="48">
        <f t="shared" si="24"/>
        <v>1044948649.4999999</v>
      </c>
      <c r="H55" s="48">
        <f t="shared" si="24"/>
        <v>1044938200</v>
      </c>
      <c r="I55" s="48">
        <f t="shared" si="24"/>
        <v>10449.5</v>
      </c>
      <c r="J55" s="48">
        <f t="shared" si="24"/>
        <v>28107514.489999998</v>
      </c>
      <c r="K55" s="48">
        <f t="shared" si="24"/>
        <v>28107514.489999998</v>
      </c>
      <c r="L55" s="48">
        <f t="shared" si="24"/>
        <v>0</v>
      </c>
      <c r="M55" s="48">
        <f t="shared" si="24"/>
        <v>1130250</v>
      </c>
      <c r="N55" s="48">
        <f t="shared" si="24"/>
        <v>1130250</v>
      </c>
      <c r="O55" s="48">
        <f t="shared" si="24"/>
        <v>0</v>
      </c>
      <c r="P55" s="48">
        <f t="shared" si="24"/>
        <v>21014600</v>
      </c>
    </row>
    <row r="56" spans="1:16" s="14" customFormat="1" ht="44.25" customHeight="1" x14ac:dyDescent="0.2">
      <c r="A56" s="18"/>
      <c r="B56" s="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s="14" customFormat="1" ht="44.25" customHeight="1" x14ac:dyDescent="0.2">
      <c r="A57" s="18"/>
      <c r="B57" s="2"/>
      <c r="C57" s="19"/>
    </row>
    <row r="58" spans="1:16" s="14" customFormat="1" ht="48" customHeight="1" x14ac:dyDescent="0.2">
      <c r="A58" s="26" t="s">
        <v>44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s="14" customFormat="1" ht="24" customHeight="1" x14ac:dyDescent="0.2">
      <c r="A59" s="21"/>
      <c r="B59" s="22"/>
      <c r="C59" s="23"/>
    </row>
    <row r="60" spans="1:16" x14ac:dyDescent="0.3">
      <c r="C60" s="6"/>
    </row>
    <row r="63" spans="1:16" x14ac:dyDescent="0.3">
      <c r="C63" s="6"/>
    </row>
  </sheetData>
  <mergeCells count="31">
    <mergeCell ref="G15:I15"/>
    <mergeCell ref="G16:G17"/>
    <mergeCell ref="H16:I16"/>
    <mergeCell ref="A23:P23"/>
    <mergeCell ref="A31:A32"/>
    <mergeCell ref="B31:B32"/>
    <mergeCell ref="D16:D17"/>
    <mergeCell ref="A27:P27"/>
    <mergeCell ref="A35:P35"/>
    <mergeCell ref="A47:P47"/>
    <mergeCell ref="A42:P42"/>
    <mergeCell ref="A19:P19"/>
    <mergeCell ref="A20:P20"/>
    <mergeCell ref="A30:P30"/>
    <mergeCell ref="A39:P39"/>
    <mergeCell ref="A9:P9"/>
    <mergeCell ref="A10:P10"/>
    <mergeCell ref="A11:P11"/>
    <mergeCell ref="A12:P12"/>
    <mergeCell ref="J15:L15"/>
    <mergeCell ref="P15:P17"/>
    <mergeCell ref="M15:O15"/>
    <mergeCell ref="M16:M17"/>
    <mergeCell ref="N16:O16"/>
    <mergeCell ref="A15:A17"/>
    <mergeCell ref="B15:B17"/>
    <mergeCell ref="C15:C17"/>
    <mergeCell ref="D15:F15"/>
    <mergeCell ref="J16:J17"/>
    <mergeCell ref="K16:L16"/>
    <mergeCell ref="E16:F16"/>
  </mergeCells>
  <pageMargins left="1.3779527559055118" right="0.39370078740157483" top="1.3779527559055118" bottom="0.39370078740157483" header="0.31496062992125984" footer="0.31496062992125984"/>
  <pageSetup paperSize="8" scale="31" fitToHeight="2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2.75" x14ac:dyDescent="0.2"/>
  <cols>
    <col min="1" max="1" width="78.85546875" customWidth="1"/>
    <col min="2" max="2" width="19.42578125" customWidth="1"/>
    <col min="3" max="3" width="17.5703125" customWidth="1"/>
    <col min="4" max="4" width="17.140625" customWidth="1"/>
  </cols>
  <sheetData>
    <row r="1" spans="1:4" ht="15.75" x14ac:dyDescent="0.25">
      <c r="A1" s="53" t="s">
        <v>25</v>
      </c>
      <c r="B1" s="52">
        <f>'Свод '!H21</f>
        <v>24841500</v>
      </c>
      <c r="C1" s="52">
        <v>24841500</v>
      </c>
      <c r="D1" s="52">
        <f>C1-B1</f>
        <v>0</v>
      </c>
    </row>
    <row r="2" spans="1:4" ht="29.25" customHeight="1" x14ac:dyDescent="0.2">
      <c r="A2" s="54" t="s">
        <v>42</v>
      </c>
      <c r="B2" s="52">
        <f>'Свод '!H24</f>
        <v>310000000</v>
      </c>
      <c r="C2" s="52">
        <v>310000000</v>
      </c>
      <c r="D2" s="52">
        <f t="shared" ref="D2:D6" si="0">C2-B2</f>
        <v>0</v>
      </c>
    </row>
    <row r="3" spans="1:4" ht="15.75" x14ac:dyDescent="0.25">
      <c r="A3" s="53" t="s">
        <v>29</v>
      </c>
      <c r="B3" s="52">
        <f>'Свод '!H34</f>
        <v>64700000</v>
      </c>
      <c r="C3" s="52">
        <v>64700000</v>
      </c>
      <c r="D3" s="52">
        <f t="shared" si="0"/>
        <v>0</v>
      </c>
    </row>
    <row r="4" spans="1:4" ht="33" customHeight="1" x14ac:dyDescent="0.2">
      <c r="A4" s="54" t="s">
        <v>41</v>
      </c>
      <c r="B4" s="52">
        <f>'Свод '!H37</f>
        <v>12000000</v>
      </c>
      <c r="C4" s="52">
        <v>12000000</v>
      </c>
      <c r="D4" s="52">
        <f t="shared" si="0"/>
        <v>0</v>
      </c>
    </row>
    <row r="5" spans="1:4" ht="28.5" customHeight="1" x14ac:dyDescent="0.2">
      <c r="A5" s="55" t="s">
        <v>27</v>
      </c>
      <c r="B5" s="52">
        <f>'Свод '!E43+'Свод '!H43</f>
        <v>213916400</v>
      </c>
      <c r="C5" s="52">
        <v>213916400</v>
      </c>
      <c r="D5" s="52">
        <f t="shared" si="0"/>
        <v>0</v>
      </c>
    </row>
    <row r="6" spans="1:4" ht="26.25" customHeight="1" x14ac:dyDescent="0.2">
      <c r="A6" s="54" t="s">
        <v>28</v>
      </c>
      <c r="B6" s="52">
        <f>'Свод '!E44+'Свод '!H44</f>
        <v>742164100</v>
      </c>
      <c r="C6" s="52">
        <v>742164100</v>
      </c>
      <c r="D6" s="52">
        <f t="shared" si="0"/>
        <v>0</v>
      </c>
    </row>
    <row r="7" spans="1:4" x14ac:dyDescent="0.2">
      <c r="B7" s="52">
        <f>SUM(B1:B6)</f>
        <v>1367622000</v>
      </c>
      <c r="C7" s="52">
        <f t="shared" ref="C7:D7" si="1">SUM(C1:C6)</f>
        <v>1367622000</v>
      </c>
      <c r="D7" s="52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</vt:lpstr>
      <vt:lpstr>Лист1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Волкова М.Н.</cp:lastModifiedBy>
  <cp:lastPrinted>2024-05-22T14:29:54Z</cp:lastPrinted>
  <dcterms:created xsi:type="dcterms:W3CDTF">2002-03-25T05:35:56Z</dcterms:created>
  <dcterms:modified xsi:type="dcterms:W3CDTF">2024-06-11T10:12:23Z</dcterms:modified>
</cp:coreProperties>
</file>